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8\Admin Data Collection\FAAC\"/>
    </mc:Choice>
  </mc:AlternateContent>
  <xr:revisionPtr revIDLastSave="0" documentId="13_ncr:1_{1D4C6C20-6E2B-415D-AAAD-EB75AF1565AA}" xr6:coauthVersionLast="40" xr6:coauthVersionMax="40" xr10:uidLastSave="{00000000-0000-0000-0000-000000000000}"/>
  <bookViews>
    <workbookView xWindow="0" yWindow="0" windowWidth="19200" windowHeight="6880" firstSheet="1" activeTab="4" xr2:uid="{00000000-000D-0000-FFFF-FFFF00000000}"/>
  </bookViews>
  <sheets>
    <sheet name="MONTHENTRY" sheetId="8" state="hidden" r:id="rId1"/>
    <sheet name="FG" sheetId="12" r:id="rId2"/>
    <sheet name="SG Details" sheetId="1" r:id="rId3"/>
    <sheet name="sumsum" sheetId="14" r:id="rId4"/>
    <sheet name="LGC Details" sheetId="2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Details'!$A$1:$Q$53</definedName>
    <definedName name="_xlnm.Print_Titles" localSheetId="4">'LGC Details'!$1:$7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7" i="2" l="1"/>
  <c r="P27" i="2"/>
  <c r="Q27" i="2"/>
  <c r="R27" i="2"/>
  <c r="O27" i="2"/>
  <c r="P413" i="2"/>
  <c r="Q413" i="2"/>
  <c r="R413" i="2"/>
  <c r="S413" i="2"/>
  <c r="O413" i="2"/>
  <c r="M46" i="1" l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46" i="1" s="1"/>
  <c r="Q412" i="2" l="1"/>
  <c r="Q405" i="2"/>
  <c r="Q390" i="2"/>
  <c r="Q372" i="2"/>
  <c r="Q355" i="2"/>
  <c r="Q331" i="2"/>
  <c r="Q307" i="2"/>
  <c r="Q289" i="2"/>
  <c r="Q255" i="2"/>
  <c r="Q224" i="2"/>
  <c r="Q205" i="2"/>
  <c r="Q184" i="2"/>
  <c r="Q158" i="2"/>
  <c r="Q144" i="2"/>
  <c r="Q123" i="2"/>
  <c r="Q106" i="2"/>
  <c r="Q84" i="2"/>
  <c r="Q62" i="2"/>
  <c r="G414" i="2"/>
  <c r="G388" i="2"/>
  <c r="G364" i="2"/>
  <c r="G336" i="2"/>
  <c r="G308" i="2"/>
  <c r="G296" i="2"/>
  <c r="G278" i="2"/>
  <c r="G261" i="2"/>
  <c r="G242" i="2"/>
  <c r="G228" i="2"/>
  <c r="G202" i="2"/>
  <c r="G183" i="2"/>
  <c r="G155" i="2"/>
  <c r="G131" i="2"/>
  <c r="G122" i="2"/>
  <c r="G101" i="2"/>
  <c r="G79" i="2"/>
  <c r="G47" i="2"/>
  <c r="G25" i="2"/>
  <c r="I8" i="2" l="1"/>
  <c r="F25" i="2"/>
  <c r="F47" i="2"/>
  <c r="F79" i="2"/>
  <c r="F101" i="2"/>
  <c r="F122" i="2"/>
  <c r="F131" i="2"/>
  <c r="F155" i="2"/>
  <c r="F183" i="2"/>
  <c r="F202" i="2"/>
  <c r="F228" i="2"/>
  <c r="F242" i="2"/>
  <c r="F261" i="2"/>
  <c r="F278" i="2"/>
  <c r="F296" i="2"/>
  <c r="F308" i="2"/>
  <c r="F336" i="2"/>
  <c r="F364" i="2"/>
  <c r="F388" i="2"/>
  <c r="R412" i="2" l="1"/>
  <c r="P412" i="2"/>
  <c r="O412" i="2"/>
  <c r="R405" i="2"/>
  <c r="P405" i="2"/>
  <c r="O405" i="2"/>
  <c r="R390" i="2"/>
  <c r="P390" i="2"/>
  <c r="O390" i="2"/>
  <c r="R372" i="2"/>
  <c r="P372" i="2"/>
  <c r="O372" i="2"/>
  <c r="R355" i="2"/>
  <c r="P355" i="2"/>
  <c r="O355" i="2"/>
  <c r="R331" i="2"/>
  <c r="P331" i="2"/>
  <c r="O331" i="2"/>
  <c r="R307" i="2"/>
  <c r="P307" i="2"/>
  <c r="O307" i="2"/>
  <c r="R289" i="2"/>
  <c r="P289" i="2"/>
  <c r="O289" i="2"/>
  <c r="R255" i="2"/>
  <c r="P255" i="2"/>
  <c r="O255" i="2"/>
  <c r="R224" i="2"/>
  <c r="P224" i="2"/>
  <c r="O224" i="2"/>
  <c r="R205" i="2"/>
  <c r="P205" i="2"/>
  <c r="O205" i="2"/>
  <c r="R184" i="2"/>
  <c r="P184" i="2"/>
  <c r="O184" i="2"/>
  <c r="R158" i="2"/>
  <c r="P158" i="2"/>
  <c r="O158" i="2"/>
  <c r="R144" i="2"/>
  <c r="P144" i="2"/>
  <c r="O144" i="2"/>
  <c r="R123" i="2"/>
  <c r="P123" i="2"/>
  <c r="O123" i="2"/>
  <c r="R106" i="2" l="1"/>
  <c r="P106" i="2"/>
  <c r="O106" i="2"/>
  <c r="R84" i="2"/>
  <c r="P84" i="2"/>
  <c r="O84" i="2"/>
  <c r="R62" i="2"/>
  <c r="P62" i="2"/>
  <c r="O62" i="2"/>
  <c r="H414" i="2"/>
  <c r="F414" i="2"/>
  <c r="E414" i="2"/>
  <c r="H388" i="2"/>
  <c r="E388" i="2"/>
  <c r="H364" i="2"/>
  <c r="E364" i="2"/>
  <c r="H336" i="2"/>
  <c r="E336" i="2"/>
  <c r="H308" i="2"/>
  <c r="E308" i="2"/>
  <c r="H296" i="2"/>
  <c r="E296" i="2"/>
  <c r="H278" i="2"/>
  <c r="E278" i="2"/>
  <c r="H261" i="2"/>
  <c r="E261" i="2"/>
  <c r="H242" i="2"/>
  <c r="E242" i="2"/>
  <c r="H228" i="2"/>
  <c r="E228" i="2"/>
  <c r="H202" i="2"/>
  <c r="E202" i="2"/>
  <c r="H183" i="2"/>
  <c r="E183" i="2"/>
  <c r="H155" i="2"/>
  <c r="E155" i="2"/>
  <c r="H131" i="2"/>
  <c r="E131" i="2"/>
  <c r="H122" i="2"/>
  <c r="E122" i="2"/>
  <c r="H101" i="2"/>
  <c r="E101" i="2"/>
  <c r="H79" i="2"/>
  <c r="E79" i="2"/>
  <c r="H47" i="2"/>
  <c r="E47" i="2"/>
  <c r="E25" i="2"/>
  <c r="H25" i="2"/>
  <c r="S411" i="2"/>
  <c r="S410" i="2"/>
  <c r="S409" i="2"/>
  <c r="S408" i="2"/>
  <c r="S407" i="2"/>
  <c r="S406" i="2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7" i="2"/>
  <c r="I306" i="2"/>
  <c r="I305" i="2"/>
  <c r="I304" i="2"/>
  <c r="I303" i="2"/>
  <c r="I302" i="2"/>
  <c r="I301" i="2"/>
  <c r="I300" i="2"/>
  <c r="I299" i="2"/>
  <c r="I298" i="2"/>
  <c r="I297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0" i="2"/>
  <c r="I129" i="2"/>
  <c r="I128" i="2"/>
  <c r="I127" i="2"/>
  <c r="I126" i="2"/>
  <c r="I125" i="2"/>
  <c r="I124" i="2"/>
  <c r="I123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155" i="2" l="1"/>
  <c r="I308" i="2"/>
  <c r="I364" i="2"/>
  <c r="I101" i="2"/>
  <c r="I183" i="2"/>
  <c r="I261" i="2"/>
  <c r="I336" i="2"/>
  <c r="S62" i="2"/>
  <c r="S84" i="2"/>
  <c r="S123" i="2"/>
  <c r="S144" i="2"/>
  <c r="S158" i="2"/>
  <c r="S205" i="2"/>
  <c r="S224" i="2"/>
  <c r="S255" i="2"/>
  <c r="S331" i="2"/>
  <c r="S372" i="2"/>
  <c r="I25" i="2"/>
  <c r="I79" i="2"/>
  <c r="I278" i="2"/>
  <c r="I296" i="2"/>
  <c r="S289" i="2"/>
  <c r="S106" i="2"/>
  <c r="S405" i="2"/>
  <c r="I122" i="2"/>
  <c r="I131" i="2"/>
  <c r="I47" i="2"/>
  <c r="I202" i="2"/>
  <c r="I228" i="2"/>
  <c r="I242" i="2"/>
  <c r="S184" i="2"/>
  <c r="S307" i="2"/>
  <c r="S355" i="2"/>
  <c r="S412" i="2"/>
  <c r="S390" i="2"/>
  <c r="I388" i="2"/>
  <c r="I414" i="2"/>
  <c r="H7" i="14"/>
  <c r="H43" i="14"/>
  <c r="H42" i="14"/>
  <c r="H41" i="14"/>
  <c r="H40" i="14"/>
  <c r="H38" i="14"/>
  <c r="H37" i="14"/>
  <c r="H32" i="14"/>
  <c r="H30" i="14"/>
  <c r="H29" i="14"/>
  <c r="H27" i="14"/>
  <c r="H26" i="14"/>
  <c r="H25" i="14"/>
  <c r="H24" i="14"/>
  <c r="H23" i="14"/>
  <c r="H22" i="14"/>
  <c r="H20" i="14"/>
  <c r="H19" i="14"/>
  <c r="H18" i="14"/>
  <c r="H16" i="14"/>
  <c r="H14" i="14"/>
  <c r="H12" i="14"/>
  <c r="H11" i="14"/>
  <c r="H10" i="14"/>
  <c r="H9" i="14"/>
  <c r="H8" i="14"/>
  <c r="E13" i="14"/>
  <c r="H13" i="14" s="1"/>
  <c r="E15" i="14"/>
  <c r="H15" i="14" s="1"/>
  <c r="E17" i="14"/>
  <c r="H17" i="14" s="1"/>
  <c r="E21" i="14"/>
  <c r="H21" i="14" s="1"/>
  <c r="E28" i="14"/>
  <c r="H28" i="14" s="1"/>
  <c r="E31" i="14"/>
  <c r="H31" i="14" s="1"/>
  <c r="E33" i="14"/>
  <c r="H33" i="14" s="1"/>
  <c r="E34" i="14"/>
  <c r="H34" i="14" s="1"/>
  <c r="E35" i="14"/>
  <c r="H35" i="14" s="1"/>
  <c r="E36" i="14"/>
  <c r="H36" i="14" s="1"/>
  <c r="E39" i="14"/>
  <c r="H39" i="14" s="1"/>
  <c r="G44" i="14"/>
  <c r="F44" i="14"/>
  <c r="D44" i="14"/>
  <c r="H44" i="14" l="1"/>
  <c r="E44" i="14"/>
  <c r="K46" i="1" l="1"/>
  <c r="F45" i="1"/>
  <c r="O45" i="1" s="1"/>
  <c r="F44" i="1"/>
  <c r="O44" i="1" s="1"/>
  <c r="F43" i="1"/>
  <c r="O43" i="1" s="1"/>
  <c r="F42" i="1"/>
  <c r="O42" i="1" s="1"/>
  <c r="F41" i="1"/>
  <c r="O41" i="1" s="1"/>
  <c r="F40" i="1"/>
  <c r="O40" i="1" s="1"/>
  <c r="F39" i="1"/>
  <c r="O39" i="1" s="1"/>
  <c r="F38" i="1"/>
  <c r="O38" i="1" s="1"/>
  <c r="F37" i="1"/>
  <c r="O37" i="1" s="1"/>
  <c r="F36" i="1"/>
  <c r="O36" i="1" s="1"/>
  <c r="F35" i="1"/>
  <c r="O35" i="1" s="1"/>
  <c r="F34" i="1"/>
  <c r="O34" i="1" s="1"/>
  <c r="F33" i="1"/>
  <c r="O33" i="1" s="1"/>
  <c r="F32" i="1"/>
  <c r="O32" i="1" s="1"/>
  <c r="F31" i="1"/>
  <c r="O31" i="1" s="1"/>
  <c r="F30" i="1"/>
  <c r="O30" i="1" s="1"/>
  <c r="F29" i="1"/>
  <c r="O29" i="1" s="1"/>
  <c r="F28" i="1"/>
  <c r="O28" i="1" s="1"/>
  <c r="F27" i="1"/>
  <c r="O27" i="1" s="1"/>
  <c r="F26" i="1"/>
  <c r="O26" i="1" s="1"/>
  <c r="F25" i="1"/>
  <c r="O25" i="1" s="1"/>
  <c r="F24" i="1"/>
  <c r="O24" i="1" s="1"/>
  <c r="F23" i="1"/>
  <c r="O23" i="1" s="1"/>
  <c r="F22" i="1"/>
  <c r="O22" i="1" s="1"/>
  <c r="F21" i="1"/>
  <c r="O21" i="1" s="1"/>
  <c r="F20" i="1"/>
  <c r="O20" i="1" s="1"/>
  <c r="F19" i="1"/>
  <c r="O19" i="1" s="1"/>
  <c r="F18" i="1"/>
  <c r="O18" i="1" s="1"/>
  <c r="F17" i="1"/>
  <c r="O17" i="1" s="1"/>
  <c r="F16" i="1"/>
  <c r="O16" i="1" s="1"/>
  <c r="F15" i="1"/>
  <c r="O15" i="1" s="1"/>
  <c r="F14" i="1"/>
  <c r="O14" i="1" s="1"/>
  <c r="F13" i="1"/>
  <c r="O13" i="1" s="1"/>
  <c r="F12" i="1"/>
  <c r="O12" i="1" s="1"/>
  <c r="F11" i="1"/>
  <c r="O11" i="1" s="1"/>
  <c r="F10" i="1"/>
  <c r="O10" i="1" s="1"/>
  <c r="O46" i="1" l="1"/>
  <c r="J11" i="1"/>
  <c r="P11" i="1" s="1"/>
  <c r="J13" i="1"/>
  <c r="P13" i="1" s="1"/>
  <c r="J15" i="1"/>
  <c r="P15" i="1" s="1"/>
  <c r="J17" i="1"/>
  <c r="P17" i="1" s="1"/>
  <c r="J19" i="1"/>
  <c r="P19" i="1" s="1"/>
  <c r="J21" i="1"/>
  <c r="P21" i="1" s="1"/>
  <c r="J23" i="1"/>
  <c r="P23" i="1" s="1"/>
  <c r="J25" i="1"/>
  <c r="P25" i="1" s="1"/>
  <c r="J27" i="1"/>
  <c r="P27" i="1" s="1"/>
  <c r="J29" i="1"/>
  <c r="P29" i="1" s="1"/>
  <c r="J31" i="1"/>
  <c r="P31" i="1" s="1"/>
  <c r="J33" i="1"/>
  <c r="P33" i="1" s="1"/>
  <c r="J35" i="1"/>
  <c r="P35" i="1" s="1"/>
  <c r="J37" i="1"/>
  <c r="P37" i="1" s="1"/>
  <c r="J39" i="1"/>
  <c r="P39" i="1" s="1"/>
  <c r="J41" i="1"/>
  <c r="P41" i="1" s="1"/>
  <c r="J43" i="1"/>
  <c r="P43" i="1" s="1"/>
  <c r="J45" i="1"/>
  <c r="P45" i="1" s="1"/>
  <c r="J10" i="1"/>
  <c r="P10" i="1" s="1"/>
  <c r="J12" i="1"/>
  <c r="P12" i="1" s="1"/>
  <c r="J14" i="1"/>
  <c r="P14" i="1" s="1"/>
  <c r="J16" i="1"/>
  <c r="P16" i="1" s="1"/>
  <c r="J18" i="1"/>
  <c r="P18" i="1" s="1"/>
  <c r="J20" i="1"/>
  <c r="P20" i="1" s="1"/>
  <c r="J22" i="1"/>
  <c r="P22" i="1" s="1"/>
  <c r="J24" i="1"/>
  <c r="P24" i="1" s="1"/>
  <c r="J26" i="1"/>
  <c r="P26" i="1" s="1"/>
  <c r="J28" i="1"/>
  <c r="P28" i="1" s="1"/>
  <c r="J30" i="1"/>
  <c r="P30" i="1" s="1"/>
  <c r="J32" i="1"/>
  <c r="P32" i="1" s="1"/>
  <c r="J34" i="1"/>
  <c r="P34" i="1" s="1"/>
  <c r="J36" i="1"/>
  <c r="P36" i="1" s="1"/>
  <c r="J38" i="1"/>
  <c r="P38" i="1" s="1"/>
  <c r="J40" i="1"/>
  <c r="P40" i="1" s="1"/>
  <c r="J42" i="1"/>
  <c r="P42" i="1" s="1"/>
  <c r="J44" i="1"/>
  <c r="P44" i="1" s="1"/>
  <c r="L46" i="1"/>
  <c r="I46" i="1"/>
  <c r="H46" i="1"/>
  <c r="G46" i="1"/>
  <c r="F46" i="1"/>
  <c r="E46" i="1"/>
  <c r="D46" i="1"/>
  <c r="F29" i="12"/>
  <c r="F15" i="12"/>
  <c r="F14" i="12"/>
  <c r="F13" i="12"/>
  <c r="F12" i="12"/>
  <c r="F11" i="12"/>
  <c r="F10" i="12"/>
  <c r="F9" i="12"/>
  <c r="F8" i="12"/>
  <c r="F7" i="12"/>
  <c r="E28" i="12"/>
  <c r="H28" i="12" s="1"/>
  <c r="E24" i="12"/>
  <c r="H24" i="12" s="1"/>
  <c r="G29" i="12"/>
  <c r="E27" i="12"/>
  <c r="H27" i="12" s="1"/>
  <c r="E26" i="12"/>
  <c r="H26" i="12" s="1"/>
  <c r="E25" i="12"/>
  <c r="H25" i="12" s="1"/>
  <c r="D29" i="12"/>
  <c r="C29" i="12"/>
  <c r="E16" i="12"/>
  <c r="D16" i="12"/>
  <c r="C16" i="12"/>
  <c r="P46" i="1" l="1"/>
  <c r="F16" i="12"/>
  <c r="J46" i="1"/>
  <c r="H29" i="12"/>
  <c r="E29" i="12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<sst xmlns="http://schemas.openxmlformats.org/spreadsheetml/2006/main" count="1088" uniqueCount="929">
  <si>
    <t>S/n</t>
  </si>
  <si>
    <t>No. of LGCs</t>
  </si>
  <si>
    <t>Gross Total</t>
  </si>
  <si>
    <t>External Debt</t>
  </si>
  <si>
    <t>=N=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</si>
  <si>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</si>
  <si>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</si>
  <si>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</si>
  <si>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</si>
  <si>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</si>
  <si>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</si>
  <si>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</si>
  <si>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</si>
  <si>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</si>
  <si>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</si>
  <si>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</si>
  <si>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</si>
  <si>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</si>
  <si>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</si>
  <si>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</t>
    </r>
  </si>
  <si>
    <t>Deductions</t>
  </si>
  <si>
    <t>Total Gross Amount</t>
  </si>
  <si>
    <t>Federal Ministry of Finance, Abuja</t>
  </si>
  <si>
    <r>
      <t xml:space="preserve">Source: </t>
    </r>
    <r>
      <rPr>
        <b/>
        <sz val="16"/>
        <rFont val="Arial"/>
        <family val="2"/>
      </rPr>
      <t>Office of the Accountant-General of the Federation</t>
    </r>
  </si>
  <si>
    <t>13% Share of Derivation (Net)</t>
  </si>
  <si>
    <t>Payment for Fertilizer, State Water Supply Project, State Agricultural Project and National Fadama Project</t>
  </si>
  <si>
    <t>Exchange Gain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</si>
  <si>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</si>
  <si>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</si>
  <si>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</si>
  <si>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</si>
  <si>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</si>
  <si>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</si>
  <si>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</si>
  <si>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</si>
  <si>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</si>
  <si>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</si>
  <si>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</si>
  <si>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</si>
  <si>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</si>
  <si>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</si>
  <si>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</si>
  <si>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</si>
  <si>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</si>
  <si>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</si>
  <si>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</si>
  <si>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</si>
  <si>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</si>
  <si>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</si>
  <si>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</si>
  <si>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</si>
  <si>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</si>
  <si>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</si>
  <si>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</si>
  <si>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</si>
  <si>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</si>
  <si>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</si>
  <si>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</si>
  <si>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</si>
  <si>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</si>
  <si>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</si>
  <si>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</si>
  <si>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</si>
  <si>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</si>
  <si>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</si>
  <si>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</si>
  <si>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</si>
  <si>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</si>
  <si>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</si>
  <si>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</si>
  <si>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</si>
  <si>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</si>
  <si>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</si>
  <si>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</si>
  <si>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</si>
  <si>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</si>
  <si>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</si>
  <si>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</si>
  <si>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</si>
  <si>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</si>
  <si>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</si>
  <si>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</si>
  <si>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</si>
  <si>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</si>
  <si>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</si>
  <si>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</si>
  <si>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</si>
  <si>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</si>
  <si>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</si>
  <si>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</si>
  <si>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</si>
  <si>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</si>
  <si>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</si>
  <si>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</si>
  <si>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</si>
  <si>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</si>
  <si>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</si>
  <si>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</si>
  <si>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</si>
  <si>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</si>
  <si>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</si>
  <si>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</si>
  <si>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</si>
  <si>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</si>
  <si>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</si>
  <si>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</si>
  <si>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</si>
  <si>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</si>
  <si>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</si>
  <si>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</si>
  <si>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</si>
  <si>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</si>
  <si>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</si>
  <si>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</si>
  <si>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</si>
  <si>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</si>
  <si>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</si>
  <si>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</si>
  <si>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</si>
  <si>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</si>
  <si>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</si>
  <si>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</si>
  <si>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</si>
  <si>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</si>
  <si>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</si>
  <si>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</si>
  <si>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</si>
  <si>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</si>
  <si>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</si>
  <si>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</si>
  <si>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</si>
  <si>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</si>
  <si>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</si>
  <si>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</si>
  <si>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</si>
  <si>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</si>
  <si>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</si>
  <si>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</si>
  <si>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</si>
  <si>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</si>
  <si>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</si>
  <si>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</si>
  <si>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</si>
  <si>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</si>
  <si>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</si>
  <si>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</si>
  <si>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</si>
  <si>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</si>
  <si>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</si>
  <si>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</si>
  <si>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</si>
  <si>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</si>
  <si>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</si>
  <si>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</si>
  <si>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</si>
  <si>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</si>
  <si>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</si>
  <si>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</si>
  <si>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</si>
  <si>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</si>
  <si>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</si>
  <si>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</si>
  <si>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</si>
  <si>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</si>
  <si>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</si>
  <si>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</si>
  <si>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</si>
  <si>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</si>
  <si>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</si>
  <si>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</si>
  <si>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</si>
  <si>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</si>
  <si>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</si>
  <si>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</si>
  <si>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</si>
  <si>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</si>
  <si>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</si>
  <si>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</si>
  <si>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</si>
  <si>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</si>
  <si>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</si>
  <si>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</si>
  <si>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</si>
  <si>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</si>
  <si>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</si>
  <si>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</si>
  <si>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</si>
  <si>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</si>
  <si>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</si>
  <si>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</si>
  <si>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</si>
  <si>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</si>
  <si>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</si>
  <si>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</si>
  <si>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</si>
  <si>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</si>
  <si>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</si>
  <si>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</si>
  <si>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</si>
  <si>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</si>
  <si>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</si>
  <si>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</si>
  <si>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</si>
  <si>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</si>
  <si>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</si>
  <si>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</si>
  <si>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</si>
  <si>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</si>
  <si>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</si>
  <si>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</si>
  <si>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</si>
  <si>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</si>
  <si>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</si>
  <si>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</si>
  <si>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</si>
  <si>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</si>
  <si>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</si>
  <si>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</si>
  <si>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</si>
  <si>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</si>
  <si>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</si>
  <si>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</si>
  <si>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</si>
  <si>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</si>
  <si>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</si>
  <si>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</si>
  <si>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</si>
  <si>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</si>
  <si>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</si>
  <si>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</si>
  <si>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</si>
  <si>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</si>
  <si>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</si>
  <si>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</si>
  <si>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</si>
  <si>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</si>
  <si>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</si>
  <si>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</si>
  <si>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</si>
  <si>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</si>
  <si>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</si>
  <si>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</si>
  <si>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</si>
  <si>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</si>
  <si>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</si>
  <si>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</si>
  <si>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</si>
  <si>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</si>
  <si>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</si>
  <si>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</si>
  <si>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</si>
  <si>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</si>
  <si>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</si>
  <si>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</si>
  <si>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</si>
  <si>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</si>
  <si>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</si>
  <si>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</si>
  <si>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</si>
  <si>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</si>
  <si>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</si>
  <si>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</si>
  <si>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</si>
  <si>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</si>
  <si>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</si>
  <si>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</si>
  <si>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</si>
  <si>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</si>
  <si>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</si>
  <si>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</si>
  <si>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</si>
  <si>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</si>
  <si>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</si>
  <si>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</si>
  <si>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</si>
  <si>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</si>
  <si>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</si>
  <si>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</si>
  <si>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</si>
  <si>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</si>
  <si>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</si>
  <si>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</si>
  <si>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</si>
  <si>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</si>
  <si>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</si>
  <si>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</si>
  <si>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</si>
  <si>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</si>
  <si>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</si>
  <si>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</si>
  <si>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</si>
  <si>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</si>
  <si>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</si>
  <si>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</si>
  <si>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</si>
  <si>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</si>
  <si>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</si>
  <si>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</si>
  <si>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</si>
  <si>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</si>
  <si>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</si>
  <si>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</si>
  <si>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</si>
  <si>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</si>
  <si>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</si>
  <si>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</si>
  <si>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</si>
  <si>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</si>
  <si>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</si>
  <si>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</si>
  <si>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</si>
  <si>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</si>
  <si>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</si>
  <si>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</si>
  <si>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</si>
  <si>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</si>
  <si>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</si>
  <si>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</si>
  <si>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</si>
  <si>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</si>
  <si>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</si>
  <si>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</si>
  <si>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</si>
  <si>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</si>
  <si>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</si>
  <si>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</si>
  <si>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</si>
  <si>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</si>
  <si>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</si>
  <si>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</si>
  <si>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</si>
  <si>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</si>
  <si>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</si>
  <si>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</si>
  <si>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</si>
  <si>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</si>
  <si>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</si>
  <si>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</si>
  <si>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</si>
  <si>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</si>
  <si>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</si>
  <si>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</si>
  <si>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</si>
  <si>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</si>
  <si>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</si>
  <si>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</si>
  <si>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</si>
  <si>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</si>
  <si>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</si>
  <si>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</si>
  <si>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</si>
  <si>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</si>
  <si>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</si>
  <si>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</si>
  <si>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</si>
  <si>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</si>
  <si>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</si>
  <si>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</si>
  <si>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</si>
  <si>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</si>
  <si>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</si>
  <si>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</si>
  <si>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</si>
  <si>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</si>
  <si>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</si>
  <si>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</si>
  <si>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</si>
  <si>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</si>
  <si>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</si>
  <si>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</si>
  <si>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</si>
  <si>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</si>
  <si>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</si>
  <si>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</si>
  <si>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</si>
  <si>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</si>
  <si>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</si>
  <si>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</si>
  <si>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</si>
  <si>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</si>
  <si>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</si>
  <si>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</si>
  <si>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</si>
  <si>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</si>
  <si>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</si>
  <si>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</si>
  <si>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</si>
  <si>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</si>
  <si>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</si>
  <si>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</si>
  <si>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</si>
  <si>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</si>
  <si>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</si>
  <si>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</si>
  <si>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</si>
  <si>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</si>
  <si>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</si>
  <si>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</si>
  <si>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</si>
  <si>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</si>
  <si>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</si>
  <si>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</si>
  <si>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</si>
  <si>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</si>
  <si>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</si>
  <si>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</si>
  <si>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</si>
  <si>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</si>
  <si>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</si>
  <si>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</si>
  <si>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</si>
  <si>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</si>
  <si>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</si>
  <si>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</si>
  <si>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</si>
  <si>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</si>
  <si>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</si>
  <si>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</si>
  <si>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</si>
  <si>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</si>
  <si>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</si>
  <si>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</si>
  <si>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</si>
  <si>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</si>
  <si>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</si>
  <si>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</si>
  <si>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</si>
  <si>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</si>
  <si>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</si>
  <si>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</si>
  <si>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</si>
  <si>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</si>
  <si>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</si>
  <si>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</si>
  <si>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</si>
  <si>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</si>
  <si>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</si>
  <si>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</si>
  <si>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</si>
  <si>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</si>
  <si>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</si>
  <si>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</si>
  <si>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</si>
  <si>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</si>
  <si>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</si>
  <si>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</si>
  <si>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</si>
  <si>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</si>
  <si>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</si>
  <si>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</si>
  <si>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</si>
  <si>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</si>
  <si>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</si>
  <si>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</si>
  <si>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</si>
  <si>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</si>
  <si>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</si>
  <si>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</si>
  <si>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</si>
  <si>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</si>
  <si>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</si>
  <si>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</si>
  <si>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</si>
  <si>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</si>
  <si>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</si>
  <si>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</si>
  <si>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</si>
  <si>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</si>
  <si>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</si>
  <si>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</si>
  <si>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</si>
  <si>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</si>
  <si>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</si>
  <si>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</si>
  <si>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</si>
  <si>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</si>
  <si>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</si>
  <si>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</si>
  <si>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</si>
  <si>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</si>
  <si>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</si>
  <si>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</si>
  <si>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</si>
  <si>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</si>
  <si>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</si>
  <si>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</si>
  <si>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</si>
  <si>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</si>
  <si>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</si>
  <si>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</si>
  <si>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</si>
  <si>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</si>
  <si>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</si>
  <si>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</si>
  <si>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</si>
  <si>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</si>
  <si>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</si>
  <si>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</si>
  <si>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</si>
  <si>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</si>
  <si>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</si>
  <si>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</si>
  <si>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</si>
  <si>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</si>
  <si>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</si>
  <si>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</si>
  <si>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</si>
  <si>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</si>
  <si>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</si>
  <si>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</si>
  <si>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</si>
  <si>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</si>
  <si>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</si>
  <si>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</si>
  <si>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</si>
  <si>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</si>
  <si>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</si>
  <si>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</si>
  <si>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</si>
  <si>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</si>
  <si>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</si>
  <si>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</si>
  <si>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</si>
  <si>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</si>
  <si>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</si>
  <si>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</si>
  <si>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</si>
  <si>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</si>
  <si>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</si>
  <si>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</si>
  <si>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</si>
  <si>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</si>
  <si>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</si>
  <si>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</si>
  <si>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</si>
  <si>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</si>
  <si>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</si>
  <si>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</si>
  <si>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</si>
  <si>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</si>
  <si>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</si>
  <si>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</si>
  <si>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</si>
  <si>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</si>
  <si>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</si>
  <si>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</si>
  <si>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</si>
  <si>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</si>
  <si>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</si>
  <si>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</si>
  <si>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</si>
  <si>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</si>
  <si>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</si>
  <si>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</si>
  <si>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</si>
  <si>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</si>
  <si>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</si>
  <si>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</si>
  <si>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</si>
  <si>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</si>
  <si>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</si>
  <si>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</si>
  <si>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</si>
  <si>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</si>
  <si>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</si>
  <si>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</si>
  <si>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</si>
  <si>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</si>
  <si>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</si>
  <si>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</si>
  <si>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</si>
  <si>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</si>
  <si>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</si>
  <si>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</si>
  <si>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</si>
  <si>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</si>
  <si>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</si>
  <si>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</si>
  <si>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</si>
  <si>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</si>
  <si>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</si>
  <si>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</si>
  <si>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</si>
  <si>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</si>
  <si>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</si>
  <si>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</si>
  <si>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</si>
  <si>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</si>
  <si>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</si>
  <si>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</si>
  <si>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</si>
  <si>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</si>
  <si>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</si>
  <si>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</si>
  <si>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</si>
  <si>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</si>
  <si>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</si>
  <si>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</si>
  <si>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</si>
  <si>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</si>
  <si>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</si>
  <si>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</si>
  <si>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</si>
  <si>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</si>
  <si>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</si>
  <si>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</si>
  <si>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</si>
  <si>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</si>
  <si>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</si>
  <si>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</si>
  <si>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</si>
  <si>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</si>
  <si>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</si>
  <si>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</si>
  <si>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</si>
  <si>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</si>
  <si>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</si>
  <si>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</si>
  <si>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</si>
  <si>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</si>
  <si>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</si>
  <si>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</si>
  <si>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</si>
  <si>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</si>
  <si>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</si>
  <si>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</si>
  <si>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</si>
  <si>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</si>
  <si>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</si>
  <si>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</si>
  <si>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</si>
  <si>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</si>
  <si>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</si>
  <si>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</si>
  <si>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</si>
  <si>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</si>
  <si>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</si>
  <si>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</si>
  <si>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</si>
  <si>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</si>
  <si>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</si>
  <si>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</si>
  <si>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</si>
  <si>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</si>
  <si>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</si>
  <si>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</si>
  <si>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</si>
  <si>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</si>
  <si>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</si>
  <si>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</si>
  <si>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</si>
  <si>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</si>
  <si>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</si>
  <si>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</si>
  <si>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</si>
  <si>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</si>
  <si>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</si>
  <si>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</si>
  <si>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</si>
  <si>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</si>
  <si>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</si>
  <si>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</si>
  <si>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</si>
  <si>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</si>
  <si>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</si>
  <si>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</si>
  <si>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</si>
  <si>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</si>
  <si>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</si>
  <si>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</si>
  <si>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</si>
  <si>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</si>
  <si>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</si>
  <si>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</si>
  <si>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</si>
  <si>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</si>
  <si>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</si>
  <si>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</si>
  <si>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</si>
  <si>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</si>
  <si>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</si>
  <si>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</si>
  <si>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</si>
  <si>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</si>
  <si>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</si>
  <si>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</si>
  <si>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</si>
  <si>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</si>
  <si>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</si>
  <si>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</si>
  <si>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</si>
  <si>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</si>
  <si>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</si>
  <si>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</si>
  <si>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</si>
  <si>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</si>
  <si>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</si>
  <si>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</si>
  <si>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</si>
  <si>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</si>
  <si>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</si>
  <si>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</si>
  <si>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</si>
  <si>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</si>
  <si>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</si>
  <si>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</si>
  <si>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</si>
  <si>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</si>
  <si>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</si>
  <si>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</si>
  <si>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</si>
  <si>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</si>
  <si>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</si>
  <si>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</si>
  <si>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</si>
  <si>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</si>
  <si>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</si>
  <si>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</si>
  <si>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</si>
  <si>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</si>
  <si>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</si>
  <si>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</si>
  <si>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</si>
  <si>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</si>
  <si>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</si>
  <si>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</si>
  <si>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</si>
  <si>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</si>
  <si>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</si>
  <si>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</si>
  <si>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</si>
  <si>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</si>
  <si>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</si>
  <si>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</si>
  <si>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</si>
  <si>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</si>
  <si>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</si>
  <si>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</si>
  <si>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</si>
  <si>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</si>
  <si>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</si>
  <si>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</si>
  <si>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</si>
  <si>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</si>
  <si>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</si>
  <si>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</si>
  <si>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</si>
  <si>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</si>
  <si>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</si>
  <si>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</si>
  <si>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</si>
  <si>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</si>
  <si>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</si>
  <si>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</si>
  <si>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</si>
  <si>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</si>
  <si>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</si>
  <si>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</si>
  <si>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</si>
  <si>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</si>
  <si>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</si>
  <si>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</si>
  <si>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</si>
  <si>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</si>
  <si>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</si>
  <si>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</si>
  <si>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</si>
  <si>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</si>
  <si>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</si>
  <si>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</si>
  <si>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</si>
  <si>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</si>
  <si>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</si>
  <si>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</si>
  <si>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</si>
  <si>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</si>
  <si>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</si>
  <si>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</si>
  <si>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</si>
  <si>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</si>
  <si>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</si>
  <si>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</si>
  <si>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</si>
  <si>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</si>
  <si>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</si>
  <si>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</si>
  <si>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</si>
  <si>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</si>
  <si>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</si>
  <si>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</si>
  <si>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</si>
  <si>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</si>
  <si>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</si>
  <si>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</si>
  <si>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</si>
  <si>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</si>
  <si>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</si>
  <si>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</si>
  <si>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</si>
  <si>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</si>
  <si>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</si>
  <si>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</si>
  <si>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</si>
  <si>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</si>
  <si>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</si>
  <si>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</si>
  <si>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</si>
  <si>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</si>
  <si>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</si>
  <si>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</si>
  <si>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</si>
  <si>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</si>
  <si>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</si>
  <si>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</si>
  <si>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</si>
  <si>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</si>
  <si>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</si>
  <si>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</si>
  <si>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</si>
  <si>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</si>
  <si>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</si>
  <si>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</si>
  <si>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</si>
  <si>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</si>
  <si>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</si>
  <si>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</si>
  <si>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</si>
  <si>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</si>
  <si>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</si>
  <si>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</si>
  <si>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</si>
  <si>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</si>
  <si>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</si>
  <si>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</si>
  <si>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</si>
  <si>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</si>
  <si>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</si>
  <si>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</si>
  <si>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</si>
  <si>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</si>
  <si>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</si>
  <si>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</si>
  <si>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</si>
  <si>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</si>
  <si>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</si>
  <si>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</si>
  <si>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</si>
  <si>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</si>
  <si>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</si>
  <si>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</si>
  <si>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</si>
  <si>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</si>
  <si>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</si>
  <si>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</si>
  <si>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</si>
  <si>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</si>
  <si>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</si>
  <si>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</si>
  <si>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</si>
  <si>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</si>
  <si>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</si>
  <si>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</si>
  <si>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</si>
  <si>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</si>
  <si>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</si>
  <si>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</si>
  <si>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</si>
  <si>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</si>
  <si>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</si>
  <si>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</si>
  <si>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</si>
  <si>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</si>
  <si>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</si>
  <si>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</si>
  <si>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</si>
  <si>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</si>
  <si>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</si>
  <si>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</si>
  <si>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</si>
  <si>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</si>
  <si>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</si>
  <si>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Distribution  of Exchange Gain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</si>
  <si>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</si>
  <si>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</si>
  <si>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</si>
  <si>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</si>
  <si>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</si>
  <si>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</si>
  <si>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</si>
  <si>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</si>
  <si>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</si>
  <si>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</si>
  <si>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</si>
  <si>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</si>
  <si>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</si>
  <si>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</si>
  <si>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</si>
  <si>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</si>
  <si>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</si>
  <si>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</si>
  <si>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</si>
  <si>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CHECK</t>
  </si>
  <si>
    <t>……………………………………………………………</t>
  </si>
  <si>
    <t>Hon. Minister of Finance</t>
  </si>
  <si>
    <t>Abuja. Nigeria.</t>
  </si>
  <si>
    <t>Transfer to Excess PPT</t>
  </si>
  <si>
    <t>Cost of Collections - FIRS</t>
  </si>
  <si>
    <t>Cost of Collection - DPR</t>
  </si>
  <si>
    <t>₦</t>
  </si>
  <si>
    <r>
      <t xml:space="preserve">Source: </t>
    </r>
    <r>
      <rPr>
        <b/>
        <sz val="18"/>
        <rFont val="Times New Roman"/>
        <family val="1"/>
      </rPr>
      <t>Office of the Accountant-General of the Federation</t>
    </r>
  </si>
  <si>
    <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</si>
  <si>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>Refund to NCS</t>
  </si>
  <si>
    <t>Summary of Gross Revenue Allocation by Federation Account Allocation Committee for the Month of August, 2018 Shared in September, 2018</t>
  </si>
  <si>
    <t>Distribution of Revenue Allocation to FGN by Federation Account Allocation Committee for the Month of August, 2018 Shared in September, 2018</t>
  </si>
  <si>
    <t>Exchange Gain Allocation</t>
  </si>
  <si>
    <t>Distribution of Revenue Allocation to State Governments by Federation Account Allocation Committee for the month of August,2018 Shared in September, 2018</t>
  </si>
  <si>
    <t>Federal Ministry of Finance, Abuja.</t>
  </si>
  <si>
    <t>FCT, ABUJA</t>
  </si>
  <si>
    <t>Total LGCs</t>
  </si>
  <si>
    <t>Source: Office of the Accountant-General of the Federation</t>
  </si>
  <si>
    <t>Summary of Distribution of Revenue Allocation to Local Government Councils by Federation Account Allocation Committee for the month of August, 2018 Shared in September, 2018</t>
  </si>
  <si>
    <t>7(3+4+5+6)</t>
  </si>
  <si>
    <t>Office of the Accountant-General of the Federation</t>
  </si>
  <si>
    <t>Distribution Details of Revenue Allocation to Local Government Councils by Federation Account Allocation Committee for the Month of August, 2018 Shared in September, 2018</t>
  </si>
  <si>
    <t>7 (4 + 5 +6)</t>
  </si>
  <si>
    <t>Mrs. Zainab. S. Ahmed</t>
  </si>
  <si>
    <t>15=6+11+12</t>
  </si>
  <si>
    <t>16=10+11+14</t>
  </si>
  <si>
    <t>Net VAT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</si>
</sst>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\N#,##0.00;&quot;-N&quot;#,##0.00"/>
    <numFmt numFmtId="166" formatCode="_(* #,##0.00_);_(* \(#,##0.00\);_(* &quot;-&quot;_);_(@_)"/>
    <numFmt numFmtId="167" formatCode="_(* #,##0_);_(* \(#,##0\);_(* &quot;-&quot;??_);_(@_)"/>
  </numFmts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u/>
      <sz val="20"/>
      <name val="Arial"/>
      <family val="2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u/>
      <sz val="13"/>
      <name val="Times New Roman"/>
      <family val="1"/>
    </font>
    <font>
      <b/>
      <u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6"/>
      <name val="Times New Roman"/>
      <family val="1"/>
    </font>
    <font>
      <b/>
      <i/>
      <sz val="2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b/>
      <i/>
      <sz val="2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15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164" fontId="0" fillId="0" borderId="1" xfId="1" applyFont="1" applyBorder="1"/>
    <xf numFmtId="164" fontId="0" fillId="0" borderId="1" xfId="0" applyNumberFormat="1" applyBorder="1"/>
    <xf numFmtId="40" fontId="0" fillId="0" borderId="1" xfId="0" applyNumberFormat="1" applyBorder="1"/>
    <xf numFmtId="164" fontId="2" fillId="0" borderId="1" xfId="0" applyNumberFormat="1" applyFont="1" applyBorder="1"/>
    <xf numFmtId="0" fontId="2" fillId="0" borderId="2" xfId="0" quotePrefix="1" applyFont="1" applyBorder="1" applyAlignment="1">
      <alignment horizontal="center"/>
    </xf>
    <xf numFmtId="164" fontId="0" fillId="0" borderId="2" xfId="1" applyFont="1" applyBorder="1"/>
    <xf numFmtId="164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164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164" fontId="2" fillId="0" borderId="3" xfId="1" applyFont="1" applyBorder="1"/>
    <xf numFmtId="164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6" fillId="0" borderId="0" xfId="0" applyFont="1" applyAlignment="1"/>
    <xf numFmtId="0" fontId="0" fillId="0" borderId="0" xfId="0" applyAlignment="1"/>
    <xf numFmtId="0" fontId="14" fillId="0" borderId="0" xfId="0" applyFont="1" applyBorder="1" applyAlignment="1"/>
    <xf numFmtId="164" fontId="16" fillId="0" borderId="1" xfId="1" applyFont="1" applyFill="1" applyBorder="1" applyAlignment="1">
      <alignment horizontal="right" wrapText="1"/>
    </xf>
    <xf numFmtId="164" fontId="17" fillId="0" borderId="1" xfId="1" applyFont="1" applyFill="1" applyBorder="1" applyAlignment="1">
      <alignment horizontal="right" wrapText="1"/>
    </xf>
    <xf numFmtId="164" fontId="19" fillId="0" borderId="1" xfId="1" applyFont="1" applyFill="1" applyBorder="1" applyAlignment="1">
      <alignment horizontal="right" wrapText="1"/>
    </xf>
    <xf numFmtId="0" fontId="21" fillId="0" borderId="0" xfId="0" applyFont="1"/>
    <xf numFmtId="0" fontId="22" fillId="0" borderId="0" xfId="0" applyFont="1" applyAlignment="1">
      <alignment horizontal="right"/>
    </xf>
    <xf numFmtId="0" fontId="21" fillId="0" borderId="0" xfId="0" applyFont="1" applyAlignment="1"/>
    <xf numFmtId="0" fontId="24" fillId="0" borderId="0" xfId="0" applyFont="1" applyAlignment="1"/>
    <xf numFmtId="0" fontId="22" fillId="0" borderId="9" xfId="0" applyFont="1" applyBorder="1" applyAlignment="1">
      <alignment horizontal="center"/>
    </xf>
    <xf numFmtId="0" fontId="22" fillId="0" borderId="9" xfId="0" applyFont="1" applyBorder="1" applyAlignment="1"/>
    <xf numFmtId="0" fontId="22" fillId="0" borderId="10" xfId="0" applyFont="1" applyBorder="1" applyAlignment="1">
      <alignment vertical="center"/>
    </xf>
    <xf numFmtId="0" fontId="21" fillId="0" borderId="0" xfId="0" applyFont="1" applyBorder="1"/>
    <xf numFmtId="0" fontId="22" fillId="0" borderId="5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5" xfId="0" quotePrefix="1" applyFont="1" applyBorder="1" applyAlignment="1">
      <alignment horizontal="center"/>
    </xf>
    <xf numFmtId="0" fontId="22" fillId="0" borderId="1" xfId="0" quotePrefix="1" applyFont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0" fontId="25" fillId="0" borderId="1" xfId="0" applyFont="1" applyBorder="1"/>
    <xf numFmtId="164" fontId="22" fillId="0" borderId="0" xfId="1" applyFont="1" applyBorder="1" applyAlignment="1"/>
    <xf numFmtId="164" fontId="22" fillId="0" borderId="0" xfId="1" applyFont="1" applyBorder="1" applyAlignment="1">
      <alignment horizontal="center"/>
    </xf>
    <xf numFmtId="0" fontId="25" fillId="0" borderId="1" xfId="0" applyFont="1" applyBorder="1" applyAlignment="1">
      <alignment wrapText="1"/>
    </xf>
    <xf numFmtId="0" fontId="26" fillId="0" borderId="0" xfId="0" applyFont="1"/>
    <xf numFmtId="43" fontId="26" fillId="0" borderId="0" xfId="0" applyNumberFormat="1" applyFont="1" applyAlignment="1">
      <alignment horizontal="right"/>
    </xf>
    <xf numFmtId="165" fontId="15" fillId="0" borderId="11" xfId="2" applyNumberFormat="1" applyFont="1" applyFill="1" applyBorder="1" applyAlignment="1">
      <alignment horizontal="right" wrapText="1"/>
    </xf>
    <xf numFmtId="164" fontId="22" fillId="0" borderId="0" xfId="1" applyFont="1" applyAlignment="1">
      <alignment horizontal="center"/>
    </xf>
    <xf numFmtId="43" fontId="22" fillId="0" borderId="0" xfId="0" applyNumberFormat="1" applyFont="1" applyAlignment="1">
      <alignment horizontal="right"/>
    </xf>
    <xf numFmtId="0" fontId="27" fillId="0" borderId="1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wrapText="1"/>
    </xf>
    <xf numFmtId="0" fontId="28" fillId="0" borderId="0" xfId="0" applyFont="1" applyFill="1" applyBorder="1" applyAlignment="1">
      <alignment horizontal="center" wrapText="1"/>
    </xf>
    <xf numFmtId="0" fontId="21" fillId="0" borderId="1" xfId="0" applyFont="1" applyBorder="1"/>
    <xf numFmtId="0" fontId="27" fillId="0" borderId="0" xfId="0" quotePrefix="1" applyFont="1" applyBorder="1" applyAlignment="1">
      <alignment horizontal="center"/>
    </xf>
    <xf numFmtId="164" fontId="18" fillId="0" borderId="6" xfId="1" applyFont="1" applyBorder="1"/>
    <xf numFmtId="164" fontId="18" fillId="0" borderId="1" xfId="1" applyFont="1" applyBorder="1"/>
    <xf numFmtId="164" fontId="18" fillId="0" borderId="0" xfId="1" applyFont="1" applyBorder="1"/>
    <xf numFmtId="164" fontId="21" fillId="0" borderId="0" xfId="0" applyNumberFormat="1" applyFont="1" applyBorder="1"/>
    <xf numFmtId="164" fontId="25" fillId="0" borderId="0" xfId="1" applyFont="1" applyBorder="1"/>
    <xf numFmtId="164" fontId="21" fillId="0" borderId="0" xfId="0" applyNumberFormat="1" applyFont="1"/>
    <xf numFmtId="0" fontId="21" fillId="0" borderId="0" xfId="0" applyFont="1" applyFill="1"/>
    <xf numFmtId="0" fontId="21" fillId="0" borderId="0" xfId="0" applyFont="1" applyAlignment="1">
      <alignment horizontal="right"/>
    </xf>
    <xf numFmtId="43" fontId="21" fillId="0" borderId="0" xfId="0" applyNumberFormat="1" applyFont="1" applyBorder="1"/>
    <xf numFmtId="0" fontId="29" fillId="0" borderId="0" xfId="0" applyFont="1" applyFill="1" applyBorder="1"/>
    <xf numFmtId="43" fontId="21" fillId="0" borderId="0" xfId="0" applyNumberFormat="1" applyFont="1"/>
    <xf numFmtId="0" fontId="27" fillId="0" borderId="0" xfId="0" applyFont="1"/>
    <xf numFmtId="0" fontId="22" fillId="0" borderId="3" xfId="0" applyFont="1" applyBorder="1" applyAlignment="1"/>
    <xf numFmtId="43" fontId="26" fillId="0" borderId="1" xfId="1" applyNumberFormat="1" applyFont="1" applyFill="1" applyBorder="1" applyAlignment="1"/>
    <xf numFmtId="0" fontId="25" fillId="0" borderId="1" xfId="0" applyFont="1" applyBorder="1" applyAlignment="1">
      <alignment horizontal="center" wrapText="1"/>
    </xf>
    <xf numFmtId="0" fontId="25" fillId="0" borderId="7" xfId="0" applyFont="1" applyFill="1" applyBorder="1" applyAlignment="1">
      <alignment horizontal="center" wrapText="1"/>
    </xf>
    <xf numFmtId="0" fontId="26" fillId="0" borderId="1" xfId="0" applyFont="1" applyBorder="1"/>
    <xf numFmtId="0" fontId="26" fillId="0" borderId="1" xfId="0" applyFont="1" applyBorder="1" applyAlignment="1"/>
    <xf numFmtId="0" fontId="22" fillId="0" borderId="5" xfId="0" applyFont="1" applyBorder="1" applyAlignment="1"/>
    <xf numFmtId="164" fontId="26" fillId="0" borderId="1" xfId="1" applyFont="1" applyBorder="1"/>
    <xf numFmtId="164" fontId="22" fillId="0" borderId="1" xfId="1" applyFont="1" applyBorder="1"/>
    <xf numFmtId="166" fontId="18" fillId="0" borderId="6" xfId="1" applyNumberFormat="1" applyFont="1" applyBorder="1"/>
    <xf numFmtId="0" fontId="22" fillId="0" borderId="1" xfId="0" applyFont="1" applyBorder="1" applyAlignment="1">
      <alignment horizontal="center" wrapText="1"/>
    </xf>
    <xf numFmtId="43" fontId="27" fillId="0" borderId="0" xfId="0" applyNumberFormat="1" applyFont="1"/>
    <xf numFmtId="0" fontId="22" fillId="0" borderId="0" xfId="0" applyFont="1" applyBorder="1" applyAlignment="1"/>
    <xf numFmtId="43" fontId="26" fillId="0" borderId="0" xfId="1" applyNumberFormat="1" applyFont="1" applyFill="1" applyBorder="1" applyAlignment="1"/>
    <xf numFmtId="164" fontId="19" fillId="0" borderId="0" xfId="1" applyFont="1" applyFill="1" applyBorder="1" applyAlignment="1">
      <alignment horizontal="right" wrapText="1"/>
    </xf>
    <xf numFmtId="167" fontId="36" fillId="0" borderId="1" xfId="1" applyNumberFormat="1" applyFont="1" applyBorder="1" applyAlignment="1">
      <alignment horizontal="left"/>
    </xf>
    <xf numFmtId="167" fontId="36" fillId="0" borderId="1" xfId="1" applyNumberFormat="1" applyFont="1" applyBorder="1" applyAlignment="1">
      <alignment horizontal="left" vertical="top"/>
    </xf>
    <xf numFmtId="164" fontId="36" fillId="0" borderId="1" xfId="1" applyFont="1" applyBorder="1" applyAlignment="1">
      <alignment horizontal="left" vertical="top"/>
    </xf>
    <xf numFmtId="164" fontId="36" fillId="0" borderId="1" xfId="1" applyFont="1" applyBorder="1" applyAlignment="1">
      <alignment horizontal="center"/>
    </xf>
    <xf numFmtId="164" fontId="37" fillId="0" borderId="1" xfId="1" applyFont="1" applyBorder="1"/>
    <xf numFmtId="164" fontId="37" fillId="0" borderId="1" xfId="1" applyFont="1" applyBorder="1" applyAlignment="1">
      <alignment wrapText="1"/>
    </xf>
    <xf numFmtId="164" fontId="37" fillId="0" borderId="1" xfId="1" applyFont="1" applyBorder="1" applyAlignment="1">
      <alignment horizontal="center" wrapText="1"/>
    </xf>
    <xf numFmtId="164" fontId="37" fillId="0" borderId="1" xfId="1" applyFont="1" applyBorder="1" applyAlignment="1">
      <alignment horizontal="center"/>
    </xf>
    <xf numFmtId="0" fontId="25" fillId="0" borderId="5" xfId="0" quotePrefix="1" applyFont="1" applyBorder="1" applyAlignment="1">
      <alignment horizontal="center"/>
    </xf>
    <xf numFmtId="167" fontId="26" fillId="0" borderId="1" xfId="1" applyNumberFormat="1" applyFont="1" applyBorder="1" applyAlignment="1">
      <alignment horizontal="left"/>
    </xf>
    <xf numFmtId="167" fontId="26" fillId="0" borderId="1" xfId="1" applyNumberFormat="1" applyFont="1" applyBorder="1"/>
    <xf numFmtId="164" fontId="36" fillId="0" borderId="1" xfId="1" applyFont="1" applyBorder="1"/>
    <xf numFmtId="0" fontId="5" fillId="0" borderId="0" xfId="0" applyFont="1" applyAlignment="1">
      <alignment horizontal="center"/>
    </xf>
    <xf numFmtId="0" fontId="22" fillId="0" borderId="1" xfId="0" applyFont="1" applyBorder="1" applyAlignment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4" fillId="0" borderId="0" xfId="0" applyFont="1" applyBorder="1" applyAlignment="1">
      <alignment horizontal="left" wrapText="1"/>
    </xf>
    <xf numFmtId="0" fontId="23" fillId="0" borderId="0" xfId="0" applyFont="1" applyAlignment="1">
      <alignment horizontal="left"/>
    </xf>
    <xf numFmtId="0" fontId="31" fillId="0" borderId="0" xfId="0" applyFont="1" applyAlignment="1">
      <alignment horizontal="left" wrapText="1"/>
    </xf>
    <xf numFmtId="0" fontId="31" fillId="0" borderId="0" xfId="0" applyFont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34" fillId="0" borderId="5" xfId="1" applyFont="1" applyBorder="1" applyAlignment="1">
      <alignment horizontal="center"/>
    </xf>
    <xf numFmtId="164" fontId="34" fillId="0" borderId="8" xfId="1" applyFont="1" applyBorder="1" applyAlignment="1">
      <alignment horizontal="center"/>
    </xf>
    <xf numFmtId="164" fontId="34" fillId="0" borderId="2" xfId="1" applyFont="1" applyBorder="1" applyAlignment="1">
      <alignment horizontal="center"/>
    </xf>
    <xf numFmtId="0" fontId="35" fillId="0" borderId="1" xfId="0" applyFont="1" applyBorder="1" applyAlignment="1">
      <alignment horizontal="center" wrapText="1"/>
    </xf>
    <xf numFmtId="167" fontId="26" fillId="0" borderId="1" xfId="1" applyNumberFormat="1" applyFont="1" applyBorder="1" applyAlignment="1">
      <alignment horizontal="center"/>
    </xf>
    <xf numFmtId="164" fontId="36" fillId="0" borderId="5" xfId="1" applyFont="1" applyBorder="1" applyAlignment="1">
      <alignment horizontal="left"/>
    </xf>
    <xf numFmtId="164" fontId="36" fillId="0" borderId="8" xfId="1" applyFont="1" applyBorder="1" applyAlignment="1">
      <alignment horizontal="left"/>
    </xf>
    <xf numFmtId="164" fontId="36" fillId="0" borderId="2" xfId="1" applyFont="1" applyBorder="1" applyAlignment="1">
      <alignment horizontal="left"/>
    </xf>
    <xf numFmtId="0" fontId="38" fillId="0" borderId="9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FG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5" x14ac:dyDescent="0.25"/>
  <cols>
    <col min="2" max="2" width="23" bestFit="1" customWidth="1"/>
    <col min="6" max="6" width="24.54296875" customWidth="1"/>
  </cols>
  <sheetData>
    <row r="1" spans="1:8" ht="23.15" customHeight="1" x14ac:dyDescent="0.25">
      <c r="B1">
        <f ca="1">MONTH(NOW())</f>
        <v>1</v>
      </c>
      <c r="C1">
        <f ca="1">YEAR(NOW())</f>
        <v>2019</v>
      </c>
    </row>
    <row r="2" spans="1:8" ht="23.15" customHeight="1" x14ac:dyDescent="0.25"/>
    <row r="3" spans="1:8" ht="23.15" customHeight="1" x14ac:dyDescent="0.25">
      <c r="B3" t="s">
        <v>800</v>
      </c>
      <c r="F3" t="s">
        <v>801</v>
      </c>
    </row>
    <row r="4" spans="1:8" ht="23.15" customHeight="1" x14ac:dyDescent="0.25">
      <c r="B4" t="s">
        <v>797</v>
      </c>
      <c r="C4" t="s">
        <v>798</v>
      </c>
      <c r="D4" t="s">
        <v>799</v>
      </c>
      <c r="F4" t="s">
        <v>797</v>
      </c>
      <c r="G4" t="s">
        <v>798</v>
      </c>
      <c r="H4" t="s">
        <v>799</v>
      </c>
    </row>
    <row r="5" spans="1:8" ht="23.15" customHeight="1" x14ac:dyDescent="0.25">
      <c r="B5" s="35" t="e">
        <f>IF(G5=1,F5-1,F5)</f>
        <v>#REF!</v>
      </c>
      <c r="C5" s="35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5" customHeight="1" x14ac:dyDescent="0.5">
      <c r="B6" s="37" t="e">
        <f>LOOKUP(C5,A8:B19)</f>
        <v>#REF!</v>
      </c>
      <c r="F6" s="37" t="e">
        <f>IF(G5=1,LOOKUP(G5,E8:F19),LOOKUP(G5,A8:B19))</f>
        <v>#REF!</v>
      </c>
    </row>
    <row r="8" spans="1:8" x14ac:dyDescent="0.25">
      <c r="A8">
        <v>1</v>
      </c>
      <c r="B8" s="38" t="e">
        <f>D8&amp;"-"&amp;RIGHT(B$5,2)</f>
        <v>#REF!</v>
      </c>
      <c r="D8" s="36" t="s">
        <v>810</v>
      </c>
      <c r="E8">
        <v>1</v>
      </c>
      <c r="F8" s="38" t="e">
        <f>D8&amp;"-"&amp;RIGHT(F$5,2)</f>
        <v>#REF!</v>
      </c>
    </row>
    <row r="9" spans="1:8" x14ac:dyDescent="0.25">
      <c r="A9">
        <v>2</v>
      </c>
      <c r="B9" s="38" t="e">
        <f t="shared" ref="B9:B19" si="0">D9&amp;"-"&amp;RIGHT(B$5,2)</f>
        <v>#REF!</v>
      </c>
      <c r="D9" s="36" t="s">
        <v>811</v>
      </c>
      <c r="E9">
        <v>2</v>
      </c>
      <c r="F9" s="38" t="e">
        <f t="shared" ref="F9:F19" si="1">D9&amp;"-"&amp;RIGHT(F$5,2)</f>
        <v>#REF!</v>
      </c>
    </row>
    <row r="10" spans="1:8" x14ac:dyDescent="0.25">
      <c r="A10">
        <v>3</v>
      </c>
      <c r="B10" s="38" t="e">
        <f t="shared" si="0"/>
        <v>#REF!</v>
      </c>
      <c r="D10" s="36" t="s">
        <v>812</v>
      </c>
      <c r="E10">
        <v>3</v>
      </c>
      <c r="F10" s="38" t="e">
        <f t="shared" si="1"/>
        <v>#REF!</v>
      </c>
    </row>
    <row r="11" spans="1:8" x14ac:dyDescent="0.25">
      <c r="A11">
        <v>4</v>
      </c>
      <c r="B11" s="38" t="e">
        <f t="shared" si="0"/>
        <v>#REF!</v>
      </c>
      <c r="D11" s="36" t="s">
        <v>813</v>
      </c>
      <c r="E11">
        <v>4</v>
      </c>
      <c r="F11" s="38" t="e">
        <f t="shared" si="1"/>
        <v>#REF!</v>
      </c>
    </row>
    <row r="12" spans="1:8" x14ac:dyDescent="0.25">
      <c r="A12">
        <v>5</v>
      </c>
      <c r="B12" s="38" t="e">
        <f t="shared" si="0"/>
        <v>#REF!</v>
      </c>
      <c r="D12" s="36" t="s">
        <v>802</v>
      </c>
      <c r="E12">
        <v>5</v>
      </c>
      <c r="F12" s="38" t="e">
        <f t="shared" si="1"/>
        <v>#REF!</v>
      </c>
    </row>
    <row r="13" spans="1:8" x14ac:dyDescent="0.25">
      <c r="A13">
        <v>6</v>
      </c>
      <c r="B13" s="38" t="e">
        <f t="shared" si="0"/>
        <v>#REF!</v>
      </c>
      <c r="D13" s="36" t="s">
        <v>803</v>
      </c>
      <c r="E13">
        <v>6</v>
      </c>
      <c r="F13" s="38" t="e">
        <f t="shared" si="1"/>
        <v>#REF!</v>
      </c>
    </row>
    <row r="14" spans="1:8" x14ac:dyDescent="0.25">
      <c r="A14">
        <v>7</v>
      </c>
      <c r="B14" s="38" t="e">
        <f t="shared" si="0"/>
        <v>#REF!</v>
      </c>
      <c r="D14" s="36" t="s">
        <v>804</v>
      </c>
      <c r="E14">
        <v>7</v>
      </c>
      <c r="F14" s="38" t="e">
        <f t="shared" si="1"/>
        <v>#REF!</v>
      </c>
    </row>
    <row r="15" spans="1:8" x14ac:dyDescent="0.25">
      <c r="A15">
        <v>8</v>
      </c>
      <c r="B15" s="38" t="e">
        <f t="shared" si="0"/>
        <v>#REF!</v>
      </c>
      <c r="D15" s="36" t="s">
        <v>805</v>
      </c>
      <c r="E15">
        <v>8</v>
      </c>
      <c r="F15" s="38" t="e">
        <f t="shared" si="1"/>
        <v>#REF!</v>
      </c>
    </row>
    <row r="16" spans="1:8" x14ac:dyDescent="0.25">
      <c r="A16">
        <v>9</v>
      </c>
      <c r="B16" s="38" t="e">
        <f t="shared" si="0"/>
        <v>#REF!</v>
      </c>
      <c r="D16" s="36" t="s">
        <v>806</v>
      </c>
      <c r="E16">
        <v>9</v>
      </c>
      <c r="F16" s="38" t="e">
        <f t="shared" si="1"/>
        <v>#REF!</v>
      </c>
    </row>
    <row r="17" spans="1:6" x14ac:dyDescent="0.25">
      <c r="A17">
        <v>10</v>
      </c>
      <c r="B17" s="38" t="e">
        <f t="shared" si="0"/>
        <v>#REF!</v>
      </c>
      <c r="D17" s="36" t="s">
        <v>807</v>
      </c>
      <c r="E17">
        <v>10</v>
      </c>
      <c r="F17" s="38" t="e">
        <f t="shared" si="1"/>
        <v>#REF!</v>
      </c>
    </row>
    <row r="18" spans="1:6" x14ac:dyDescent="0.25">
      <c r="A18">
        <v>11</v>
      </c>
      <c r="B18" s="38" t="e">
        <f t="shared" si="0"/>
        <v>#REF!</v>
      </c>
      <c r="D18" s="36" t="s">
        <v>808</v>
      </c>
      <c r="E18">
        <v>11</v>
      </c>
      <c r="F18" s="38" t="e">
        <f t="shared" si="1"/>
        <v>#REF!</v>
      </c>
    </row>
    <row r="19" spans="1:6" x14ac:dyDescent="0.25">
      <c r="A19">
        <v>12</v>
      </c>
      <c r="B19" s="38" t="e">
        <f t="shared" si="0"/>
        <v>#REF!</v>
      </c>
      <c r="D19" s="36" t="s">
        <v>809</v>
      </c>
      <c r="E19">
        <v>12</v>
      </c>
      <c r="F19" s="38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9"/>
  <sheetViews>
    <sheetView topLeftCell="B1" zoomScale="65" zoomScaleNormal="98" workbookViewId="0">
      <selection activeCell="H24" sqref="H24"/>
    </sheetView>
  </sheetViews>
  <sheetFormatPr defaultRowHeight="12.5" x14ac:dyDescent="0.25"/>
  <cols>
    <col min="1" max="1" width="6.26953125" customWidth="1"/>
    <col min="2" max="2" width="40.81640625" customWidth="1"/>
    <col min="3" max="3" width="28.26953125" customWidth="1"/>
    <col min="4" max="7" width="27.54296875" customWidth="1"/>
    <col min="8" max="8" width="26" customWidth="1"/>
    <col min="9" max="9" width="28.81640625" customWidth="1"/>
    <col min="10" max="10" width="25.26953125" customWidth="1"/>
    <col min="11" max="11" width="23.453125" bestFit="1" customWidth="1"/>
    <col min="13" max="14" width="9.1796875" hidden="1" customWidth="1"/>
  </cols>
  <sheetData>
    <row r="1" spans="1:16" ht="25" x14ac:dyDescent="0.5">
      <c r="A1" s="118" t="s">
        <v>22</v>
      </c>
      <c r="B1" s="118"/>
      <c r="C1" s="118"/>
      <c r="D1" s="118"/>
      <c r="E1" s="118"/>
      <c r="F1" s="118"/>
      <c r="G1" s="118"/>
      <c r="H1" s="118"/>
      <c r="I1" s="118"/>
      <c r="J1" s="118"/>
      <c r="K1" s="39"/>
      <c r="L1" s="39"/>
      <c r="O1" s="39"/>
      <c r="P1" s="39"/>
    </row>
    <row r="2" spans="1:16" ht="17.5" x14ac:dyDescent="0.35">
      <c r="A2" s="45"/>
      <c r="B2" s="45"/>
      <c r="C2" s="45"/>
      <c r="D2" s="46"/>
      <c r="E2" s="46"/>
      <c r="F2" s="46"/>
      <c r="G2" s="46"/>
      <c r="H2" s="47"/>
      <c r="I2" s="47"/>
      <c r="J2" s="47"/>
      <c r="K2" s="40"/>
      <c r="L2" s="40"/>
      <c r="M2" s="40"/>
      <c r="N2" s="40"/>
      <c r="O2" s="40"/>
    </row>
    <row r="3" spans="1:16" ht="25" x14ac:dyDescent="0.5">
      <c r="A3" s="119" t="s">
        <v>912</v>
      </c>
      <c r="B3" s="119"/>
      <c r="C3" s="119"/>
      <c r="D3" s="119"/>
      <c r="E3" s="119"/>
      <c r="F3" s="119"/>
      <c r="G3" s="119"/>
      <c r="H3" s="119"/>
      <c r="I3" s="48"/>
      <c r="J3" s="48"/>
      <c r="K3" s="41"/>
      <c r="L3" s="41"/>
      <c r="M3" s="41"/>
      <c r="N3" s="41"/>
      <c r="O3" s="41"/>
      <c r="P3" s="41"/>
    </row>
    <row r="4" spans="1:16" ht="17.5" x14ac:dyDescent="0.35">
      <c r="A4" s="45"/>
      <c r="B4" s="45"/>
      <c r="C4" s="49"/>
      <c r="D4" s="50"/>
      <c r="E4" s="50"/>
      <c r="F4" s="114"/>
      <c r="G4" s="98"/>
      <c r="H4" s="51"/>
      <c r="I4" s="52"/>
      <c r="J4" s="52"/>
    </row>
    <row r="5" spans="1:16" ht="66" customHeight="1" x14ac:dyDescent="0.35">
      <c r="A5" s="86" t="s">
        <v>0</v>
      </c>
      <c r="B5" s="86" t="s">
        <v>14</v>
      </c>
      <c r="C5" s="53" t="s">
        <v>884</v>
      </c>
      <c r="D5" s="96" t="s">
        <v>26</v>
      </c>
      <c r="E5" s="53" t="s">
        <v>885</v>
      </c>
      <c r="F5" s="54" t="s">
        <v>886</v>
      </c>
      <c r="G5" s="55"/>
      <c r="H5" s="55"/>
      <c r="I5" s="55"/>
      <c r="J5" s="45"/>
    </row>
    <row r="6" spans="1:16" ht="17.5" x14ac:dyDescent="0.35">
      <c r="A6" s="54"/>
      <c r="B6" s="54"/>
      <c r="C6" s="56" t="s">
        <v>908</v>
      </c>
      <c r="D6" s="56" t="s">
        <v>908</v>
      </c>
      <c r="E6" s="56" t="s">
        <v>908</v>
      </c>
      <c r="F6" s="57" t="s">
        <v>908</v>
      </c>
      <c r="G6" s="58"/>
      <c r="H6" s="58"/>
      <c r="I6" s="58"/>
      <c r="J6" s="45"/>
    </row>
    <row r="7" spans="1:16" ht="18" x14ac:dyDescent="0.4">
      <c r="A7" s="59">
        <v>1</v>
      </c>
      <c r="B7" s="59" t="s">
        <v>887</v>
      </c>
      <c r="C7" s="42">
        <v>274888936079.27472</v>
      </c>
      <c r="D7" s="42">
        <v>75116638.353300005</v>
      </c>
      <c r="E7" s="42">
        <v>16494097382.898001</v>
      </c>
      <c r="F7" s="87">
        <f>SUM(C7:E7)</f>
        <v>291458150100.526</v>
      </c>
      <c r="G7" s="99"/>
      <c r="H7" s="60"/>
      <c r="I7" s="61"/>
      <c r="J7" s="45"/>
    </row>
    <row r="8" spans="1:16" ht="18" x14ac:dyDescent="0.4">
      <c r="A8" s="59">
        <v>2</v>
      </c>
      <c r="B8" s="59" t="s">
        <v>888</v>
      </c>
      <c r="C8" s="42">
        <v>139427341914.16519</v>
      </c>
      <c r="D8" s="42">
        <v>38100162.809500001</v>
      </c>
      <c r="E8" s="42">
        <v>54980324609.660004</v>
      </c>
      <c r="F8" s="87">
        <f t="shared" ref="F8:F15" si="0">SUM(C8:E8)</f>
        <v>194445766686.6347</v>
      </c>
      <c r="G8" s="99"/>
      <c r="H8" s="60"/>
      <c r="I8" s="61"/>
      <c r="J8" s="45"/>
    </row>
    <row r="9" spans="1:16" ht="18" x14ac:dyDescent="0.4">
      <c r="A9" s="59">
        <v>3</v>
      </c>
      <c r="B9" s="59" t="s">
        <v>889</v>
      </c>
      <c r="C9" s="42">
        <v>107492636355.98061</v>
      </c>
      <c r="D9" s="42">
        <v>29373628.513300002</v>
      </c>
      <c r="E9" s="42">
        <v>38486227226.762001</v>
      </c>
      <c r="F9" s="87">
        <f t="shared" si="0"/>
        <v>146008237211.25592</v>
      </c>
      <c r="G9" s="99"/>
      <c r="H9" s="60"/>
      <c r="I9" s="61"/>
      <c r="J9" s="45"/>
    </row>
    <row r="10" spans="1:16" ht="18" x14ac:dyDescent="0.4">
      <c r="A10" s="59">
        <v>4</v>
      </c>
      <c r="B10" s="59" t="s">
        <v>890</v>
      </c>
      <c r="C10" s="42">
        <v>53033483371.199997</v>
      </c>
      <c r="D10" s="42">
        <v>19493167.4639</v>
      </c>
      <c r="E10" s="42">
        <v>0</v>
      </c>
      <c r="F10" s="87">
        <f t="shared" si="0"/>
        <v>53052976538.663895</v>
      </c>
      <c r="G10" s="99"/>
      <c r="H10" s="60"/>
      <c r="I10" s="61"/>
      <c r="J10" s="45"/>
    </row>
    <row r="11" spans="1:16" ht="18" x14ac:dyDescent="0.4">
      <c r="A11" s="59">
        <v>5</v>
      </c>
      <c r="B11" s="59" t="s">
        <v>891</v>
      </c>
      <c r="C11" s="42">
        <v>4466712247.0100002</v>
      </c>
      <c r="D11" s="43">
        <v>0</v>
      </c>
      <c r="E11" s="42">
        <v>776981128.90999997</v>
      </c>
      <c r="F11" s="87">
        <f t="shared" si="0"/>
        <v>5243693375.9200001</v>
      </c>
      <c r="G11" s="99"/>
      <c r="H11" s="60"/>
      <c r="I11" s="61"/>
      <c r="J11" s="45"/>
    </row>
    <row r="12" spans="1:16" ht="18" x14ac:dyDescent="0.4">
      <c r="A12" s="59">
        <v>6</v>
      </c>
      <c r="B12" s="59" t="s">
        <v>905</v>
      </c>
      <c r="C12" s="42">
        <v>40000000000</v>
      </c>
      <c r="D12" s="43">
        <v>0</v>
      </c>
      <c r="E12" s="42">
        <v>0</v>
      </c>
      <c r="F12" s="87">
        <f t="shared" si="0"/>
        <v>40000000000</v>
      </c>
      <c r="G12" s="99"/>
      <c r="H12" s="60"/>
      <c r="I12" s="61"/>
      <c r="J12" s="45"/>
    </row>
    <row r="13" spans="1:16" ht="18" x14ac:dyDescent="0.4">
      <c r="A13" s="59">
        <v>7</v>
      </c>
      <c r="B13" s="62" t="s">
        <v>906</v>
      </c>
      <c r="C13" s="42">
        <v>4481716628.3100004</v>
      </c>
      <c r="D13" s="43">
        <v>0</v>
      </c>
      <c r="E13" s="42">
        <v>3804712588.5599999</v>
      </c>
      <c r="F13" s="87">
        <f t="shared" si="0"/>
        <v>8286429216.8700008</v>
      </c>
      <c r="G13" s="99"/>
      <c r="H13" s="60"/>
      <c r="I13" s="61"/>
      <c r="J13" s="45"/>
    </row>
    <row r="14" spans="1:16" ht="18" x14ac:dyDescent="0.4">
      <c r="A14" s="59">
        <v>8</v>
      </c>
      <c r="B14" s="59" t="s">
        <v>907</v>
      </c>
      <c r="C14" s="42">
        <v>3340908914.02</v>
      </c>
      <c r="D14" s="43">
        <v>0</v>
      </c>
      <c r="E14" s="42">
        <v>0</v>
      </c>
      <c r="F14" s="87">
        <f t="shared" si="0"/>
        <v>3340908914.02</v>
      </c>
      <c r="G14" s="99"/>
      <c r="H14" s="60"/>
      <c r="I14" s="61"/>
      <c r="J14" s="45"/>
    </row>
    <row r="15" spans="1:16" ht="18" x14ac:dyDescent="0.4">
      <c r="A15" s="59">
        <v>9</v>
      </c>
      <c r="B15" s="59" t="s">
        <v>911</v>
      </c>
      <c r="C15" s="42">
        <v>7171827</v>
      </c>
      <c r="D15" s="43">
        <v>0</v>
      </c>
      <c r="E15" s="42">
        <v>0</v>
      </c>
      <c r="F15" s="87">
        <f t="shared" si="0"/>
        <v>7171827</v>
      </c>
      <c r="G15" s="99"/>
      <c r="H15" s="60"/>
      <c r="I15" s="61"/>
      <c r="J15" s="45"/>
    </row>
    <row r="16" spans="1:16" ht="17.5" x14ac:dyDescent="0.35">
      <c r="A16" s="59"/>
      <c r="B16" s="59" t="s">
        <v>886</v>
      </c>
      <c r="C16" s="44">
        <f>SUM(C7:C15)</f>
        <v>627138907336.96057</v>
      </c>
      <c r="D16" s="44">
        <f t="shared" ref="D16:E16" si="1">SUM(D7:D15)</f>
        <v>162083597.14000002</v>
      </c>
      <c r="E16" s="44">
        <f t="shared" si="1"/>
        <v>114542342936.79001</v>
      </c>
      <c r="F16" s="44">
        <f>SUM(F7:F15)</f>
        <v>741843333870.89063</v>
      </c>
      <c r="G16" s="100"/>
      <c r="H16" s="60"/>
      <c r="I16" s="60"/>
      <c r="J16" s="45"/>
    </row>
    <row r="17" spans="1:11" ht="18" x14ac:dyDescent="0.4">
      <c r="A17" s="63"/>
      <c r="B17" s="64" t="s">
        <v>892</v>
      </c>
      <c r="C17" s="65"/>
      <c r="D17" s="66"/>
      <c r="E17" s="66"/>
      <c r="F17" s="66"/>
      <c r="G17" s="66"/>
      <c r="H17" s="66"/>
      <c r="I17" s="61"/>
      <c r="J17" s="61"/>
    </row>
    <row r="18" spans="1:11" ht="18" x14ac:dyDescent="0.4">
      <c r="A18" s="63"/>
      <c r="B18" s="45"/>
      <c r="C18" s="66"/>
      <c r="D18" s="67"/>
      <c r="E18" s="67"/>
      <c r="F18" s="67"/>
      <c r="G18" s="46"/>
      <c r="H18" s="66"/>
      <c r="I18" s="66"/>
      <c r="J18" s="66"/>
    </row>
    <row r="19" spans="1:11" ht="16.5" x14ac:dyDescent="0.35">
      <c r="A19" s="120" t="s">
        <v>913</v>
      </c>
      <c r="B19" s="120"/>
      <c r="C19" s="120"/>
      <c r="D19" s="120"/>
      <c r="E19" s="120"/>
      <c r="F19" s="120"/>
      <c r="G19" s="120"/>
      <c r="H19" s="120"/>
      <c r="I19" s="120"/>
      <c r="J19" s="120"/>
    </row>
    <row r="20" spans="1:11" ht="13" x14ac:dyDescent="0.3">
      <c r="A20" s="45"/>
      <c r="B20" s="45"/>
      <c r="C20" s="45"/>
      <c r="D20" s="45"/>
      <c r="E20" s="45"/>
      <c r="F20" s="45"/>
      <c r="G20" s="45"/>
      <c r="H20" s="45"/>
      <c r="I20" s="45"/>
      <c r="J20" s="45"/>
    </row>
    <row r="21" spans="1:11" ht="13" x14ac:dyDescent="0.3">
      <c r="A21" s="68"/>
      <c r="B21" s="68">
        <v>1</v>
      </c>
      <c r="C21" s="68">
        <v>2</v>
      </c>
      <c r="D21" s="68">
        <v>3</v>
      </c>
      <c r="E21" s="68" t="s">
        <v>893</v>
      </c>
      <c r="F21" s="68">
        <v>5</v>
      </c>
      <c r="G21" s="68">
        <v>6</v>
      </c>
      <c r="H21" s="68" t="s">
        <v>924</v>
      </c>
      <c r="I21" s="69"/>
      <c r="J21" s="52"/>
    </row>
    <row r="22" spans="1:11" ht="36" customHeight="1" x14ac:dyDescent="0.35">
      <c r="A22" s="88" t="s">
        <v>0</v>
      </c>
      <c r="B22" s="88" t="s">
        <v>14</v>
      </c>
      <c r="C22" s="89" t="s">
        <v>5</v>
      </c>
      <c r="D22" s="88" t="s">
        <v>894</v>
      </c>
      <c r="E22" s="88" t="s">
        <v>12</v>
      </c>
      <c r="F22" s="88" t="s">
        <v>914</v>
      </c>
      <c r="G22" s="54" t="s">
        <v>885</v>
      </c>
      <c r="H22" s="88" t="s">
        <v>13</v>
      </c>
      <c r="I22" s="70"/>
      <c r="J22" s="71"/>
    </row>
    <row r="23" spans="1:11" ht="17.5" x14ac:dyDescent="0.35">
      <c r="A23" s="72"/>
      <c r="B23" s="72"/>
      <c r="C23" s="56" t="s">
        <v>908</v>
      </c>
      <c r="D23" s="56" t="s">
        <v>908</v>
      </c>
      <c r="E23" s="56" t="s">
        <v>908</v>
      </c>
      <c r="F23" s="56" t="s">
        <v>908</v>
      </c>
      <c r="G23" s="56" t="s">
        <v>908</v>
      </c>
      <c r="H23" s="57" t="s">
        <v>908</v>
      </c>
      <c r="I23" s="73"/>
      <c r="J23" s="73"/>
    </row>
    <row r="24" spans="1:11" ht="18" x14ac:dyDescent="0.4">
      <c r="A24" s="90">
        <v>1</v>
      </c>
      <c r="B24" s="91" t="s">
        <v>895</v>
      </c>
      <c r="C24" s="93">
        <v>253077323459.46899</v>
      </c>
      <c r="D24" s="95">
        <v>32346490344.080002</v>
      </c>
      <c r="E24" s="74">
        <f>C24-D24</f>
        <v>220730833115.38898</v>
      </c>
      <c r="F24" s="74">
        <v>69156358.390000001</v>
      </c>
      <c r="G24" s="74">
        <v>15394490890.700001</v>
      </c>
      <c r="H24" s="75">
        <f>E24+F24+G24</f>
        <v>236194480364.479</v>
      </c>
      <c r="I24" s="76"/>
      <c r="J24" s="77"/>
    </row>
    <row r="25" spans="1:11" ht="18" x14ac:dyDescent="0.4">
      <c r="A25" s="90">
        <v>2</v>
      </c>
      <c r="B25" s="91" t="s">
        <v>896</v>
      </c>
      <c r="C25" s="42">
        <v>5218089143.4941998</v>
      </c>
      <c r="D25" s="74">
        <v>0</v>
      </c>
      <c r="E25" s="74">
        <f t="shared" ref="E25:E27" si="2">C25-D25</f>
        <v>5218089143.4941998</v>
      </c>
      <c r="F25" s="74">
        <v>1425904.3</v>
      </c>
      <c r="G25" s="74">
        <v>0</v>
      </c>
      <c r="H25" s="75">
        <f t="shared" ref="H25:H28" si="3">E25+F25+G25</f>
        <v>5219515047.7941999</v>
      </c>
      <c r="I25" s="76"/>
      <c r="J25" s="77"/>
    </row>
    <row r="26" spans="1:11" ht="18" x14ac:dyDescent="0.4">
      <c r="A26" s="90">
        <v>3</v>
      </c>
      <c r="B26" s="91" t="s">
        <v>897</v>
      </c>
      <c r="C26" s="93">
        <v>2609044571.7470999</v>
      </c>
      <c r="D26" s="74">
        <v>0</v>
      </c>
      <c r="E26" s="74">
        <f t="shared" si="2"/>
        <v>2609044571.7470999</v>
      </c>
      <c r="F26" s="74">
        <v>712952.15</v>
      </c>
      <c r="G26" s="74">
        <v>0</v>
      </c>
      <c r="H26" s="75">
        <f t="shared" si="3"/>
        <v>2609757523.8971</v>
      </c>
      <c r="I26" s="76"/>
      <c r="J26" s="77"/>
    </row>
    <row r="27" spans="1:11" ht="18" x14ac:dyDescent="0.4">
      <c r="A27" s="90">
        <v>4</v>
      </c>
      <c r="B27" s="91" t="s">
        <v>898</v>
      </c>
      <c r="C27" s="93">
        <v>8766389761.0702991</v>
      </c>
      <c r="D27" s="74">
        <v>0</v>
      </c>
      <c r="E27" s="74">
        <f t="shared" si="2"/>
        <v>8766389761.0702991</v>
      </c>
      <c r="F27" s="74">
        <v>2395519.2200000002</v>
      </c>
      <c r="G27" s="74">
        <v>0</v>
      </c>
      <c r="H27" s="75">
        <f t="shared" si="3"/>
        <v>8768785280.2902985</v>
      </c>
      <c r="I27" s="76"/>
      <c r="J27" s="77"/>
    </row>
    <row r="28" spans="1:11" ht="18" x14ac:dyDescent="0.4">
      <c r="A28" s="90">
        <v>5</v>
      </c>
      <c r="B28" s="90" t="s">
        <v>899</v>
      </c>
      <c r="C28" s="42">
        <v>5218089143.4941998</v>
      </c>
      <c r="D28" s="74">
        <v>38895290.450000003</v>
      </c>
      <c r="E28" s="74">
        <f>C28-D28</f>
        <v>5179193853.0441999</v>
      </c>
      <c r="F28" s="74">
        <v>1425904.3</v>
      </c>
      <c r="G28" s="74">
        <v>1099606492.1900001</v>
      </c>
      <c r="H28" s="75">
        <f t="shared" si="3"/>
        <v>6280226249.5342007</v>
      </c>
      <c r="I28" s="76"/>
      <c r="J28" s="77"/>
    </row>
    <row r="29" spans="1:11" ht="18" x14ac:dyDescent="0.4">
      <c r="A29" s="90"/>
      <c r="B29" s="92" t="s">
        <v>900</v>
      </c>
      <c r="C29" s="94">
        <f>SUM(C24:C28)</f>
        <v>274888936079.27478</v>
      </c>
      <c r="D29" s="94">
        <f t="shared" ref="D29:H29" si="4">SUM(D24:D28)</f>
        <v>32385385634.530003</v>
      </c>
      <c r="E29" s="94">
        <f t="shared" si="4"/>
        <v>242503550444.74478</v>
      </c>
      <c r="F29" s="94">
        <f t="shared" si="4"/>
        <v>75116638.359999999</v>
      </c>
      <c r="G29" s="94">
        <f t="shared" si="4"/>
        <v>16494097382.890001</v>
      </c>
      <c r="H29" s="94">
        <f t="shared" si="4"/>
        <v>259072764465.99478</v>
      </c>
      <c r="I29" s="78"/>
      <c r="J29" s="78"/>
    </row>
    <row r="30" spans="1:11" ht="13" x14ac:dyDescent="0.3">
      <c r="A30" s="45"/>
      <c r="B30" s="45"/>
      <c r="C30" s="45"/>
      <c r="D30" s="79"/>
      <c r="E30" s="79"/>
      <c r="F30" s="79"/>
      <c r="G30" s="80"/>
      <c r="H30" s="81"/>
      <c r="I30" s="82"/>
      <c r="J30" s="77"/>
      <c r="K30" t="s">
        <v>901</v>
      </c>
    </row>
    <row r="31" spans="1:11" ht="23" x14ac:dyDescent="0.5">
      <c r="A31" s="83" t="s">
        <v>909</v>
      </c>
      <c r="B31" s="45"/>
      <c r="C31" s="45"/>
      <c r="D31" s="45"/>
      <c r="E31" s="79"/>
      <c r="F31" s="79"/>
      <c r="G31" s="45"/>
      <c r="H31" s="84"/>
      <c r="I31" s="45"/>
      <c r="J31" s="79"/>
    </row>
    <row r="32" spans="1:11" ht="20" x14ac:dyDescent="0.4">
      <c r="A32" s="121" t="s">
        <v>910</v>
      </c>
      <c r="B32" s="121"/>
      <c r="C32" s="121"/>
      <c r="D32" s="121"/>
      <c r="E32" s="121"/>
      <c r="F32" s="121"/>
      <c r="G32" s="121"/>
      <c r="H32" s="121"/>
      <c r="I32" s="121"/>
      <c r="J32" s="121"/>
    </row>
    <row r="33" spans="1:10" ht="13" x14ac:dyDescent="0.3">
      <c r="A33" s="45"/>
      <c r="B33" s="85"/>
      <c r="C33" s="85"/>
      <c r="D33" s="85"/>
      <c r="E33" s="85"/>
      <c r="F33" s="85"/>
      <c r="G33" s="85"/>
      <c r="H33" s="45"/>
      <c r="I33" s="45"/>
      <c r="J33" s="45"/>
    </row>
    <row r="34" spans="1:10" ht="14.25" customHeight="1" x14ac:dyDescent="0.3">
      <c r="A34" s="45"/>
      <c r="B34" s="85"/>
      <c r="C34" s="85"/>
      <c r="D34" s="85"/>
      <c r="E34" s="85"/>
      <c r="F34" s="85"/>
      <c r="G34" s="85"/>
      <c r="H34" s="45"/>
      <c r="I34" s="45"/>
      <c r="J34" s="45"/>
    </row>
    <row r="35" spans="1:10" ht="13" x14ac:dyDescent="0.3">
      <c r="A35" s="45"/>
      <c r="B35" s="85"/>
      <c r="C35" s="85"/>
      <c r="D35" s="85"/>
      <c r="E35" s="85"/>
      <c r="F35" s="85"/>
      <c r="G35" s="97"/>
      <c r="H35" s="84"/>
      <c r="I35" s="45"/>
      <c r="J35" s="45"/>
    </row>
    <row r="36" spans="1:10" ht="20.5" x14ac:dyDescent="0.45">
      <c r="A36" s="45"/>
      <c r="B36" s="45"/>
      <c r="C36" s="117" t="s">
        <v>902</v>
      </c>
      <c r="D36" s="117"/>
      <c r="E36" s="117"/>
      <c r="F36" s="117"/>
      <c r="G36" s="117"/>
      <c r="H36" s="45"/>
      <c r="I36" s="45"/>
      <c r="J36" s="45"/>
    </row>
    <row r="37" spans="1:10" ht="20" x14ac:dyDescent="0.4">
      <c r="A37" s="45"/>
      <c r="B37" s="45"/>
      <c r="C37" s="122" t="s">
        <v>925</v>
      </c>
      <c r="D37" s="122"/>
      <c r="E37" s="122"/>
      <c r="F37" s="122"/>
      <c r="G37" s="122"/>
      <c r="H37" s="84"/>
      <c r="I37" s="45"/>
      <c r="J37" s="45"/>
    </row>
    <row r="38" spans="1:10" ht="20.5" x14ac:dyDescent="0.45">
      <c r="A38" s="45"/>
      <c r="B38" s="45"/>
      <c r="C38" s="117" t="s">
        <v>903</v>
      </c>
      <c r="D38" s="117"/>
      <c r="E38" s="117"/>
      <c r="F38" s="117"/>
      <c r="G38" s="117"/>
      <c r="H38" s="45"/>
      <c r="I38" s="45"/>
      <c r="J38" s="45"/>
    </row>
    <row r="39" spans="1:10" ht="20.5" x14ac:dyDescent="0.45">
      <c r="A39" s="45"/>
      <c r="B39" s="45"/>
      <c r="C39" s="117" t="s">
        <v>904</v>
      </c>
      <c r="D39" s="117"/>
      <c r="E39" s="117"/>
      <c r="F39" s="117"/>
      <c r="G39" s="117"/>
      <c r="H39" s="45"/>
      <c r="I39" s="45"/>
      <c r="J39" s="45"/>
    </row>
  </sheetData>
  <mergeCells count="8">
    <mergeCell ref="C38:G38"/>
    <mergeCell ref="C39:G39"/>
    <mergeCell ref="A1:J1"/>
    <mergeCell ref="A3:H3"/>
    <mergeCell ref="A19:J19"/>
    <mergeCell ref="A32:J32"/>
    <mergeCell ref="C36:G36"/>
    <mergeCell ref="C37:G37"/>
  </mergeCells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T55"/>
  <sheetViews>
    <sheetView zoomScale="80" zoomScaleNormal="80" workbookViewId="0">
      <pane xSplit="3" ySplit="9" topLeftCell="G38" activePane="bottomRight" state="frozen"/>
      <selection pane="topRight" activeCell="D1" sqref="D1"/>
      <selection pane="bottomLeft" activeCell="A10" sqref="A10"/>
      <selection pane="bottomRight" sqref="A1:Q46"/>
    </sheetView>
  </sheetViews>
  <sheetFormatPr defaultRowHeight="12.5" x14ac:dyDescent="0.25"/>
  <cols>
    <col min="1" max="1" width="4" bestFit="1" customWidth="1"/>
    <col min="2" max="2" width="22.453125" customWidth="1"/>
    <col min="3" max="3" width="7.453125" customWidth="1"/>
    <col min="4" max="4" width="20.7265625" customWidth="1"/>
    <col min="5" max="5" width="19" customWidth="1"/>
    <col min="6" max="6" width="19.453125" customWidth="1"/>
    <col min="7" max="7" width="17.81640625" bestFit="1" customWidth="1"/>
    <col min="8" max="8" width="18.54296875" customWidth="1"/>
    <col min="9" max="9" width="19.453125" customWidth="1"/>
    <col min="10" max="10" width="19.54296875" customWidth="1"/>
    <col min="11" max="11" width="21" customWidth="1"/>
    <col min="12" max="12" width="22" bestFit="1" customWidth="1"/>
    <col min="13" max="13" width="17.7265625" customWidth="1"/>
    <col min="14" max="14" width="22" customWidth="1"/>
    <col min="15" max="15" width="24.1796875" bestFit="1" customWidth="1"/>
    <col min="16" max="16" width="20.1796875" bestFit="1" customWidth="1"/>
    <col min="17" max="17" width="4.26953125" bestFit="1" customWidth="1"/>
    <col min="20" max="20" width="17.7265625" bestFit="1" customWidth="1"/>
  </cols>
  <sheetData>
    <row r="1" spans="1:17" ht="25" x14ac:dyDescent="0.5">
      <c r="A1" s="132" t="s">
        <v>22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1:17" ht="25" hidden="1" x14ac:dyDescent="0.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115"/>
      <c r="N2" s="115"/>
      <c r="O2" s="28"/>
      <c r="P2" s="28"/>
      <c r="Q2" s="28"/>
    </row>
    <row r="3" spans="1:17" ht="18" customHeight="1" x14ac:dyDescent="0.35">
      <c r="H3" s="24" t="s">
        <v>17</v>
      </c>
      <c r="I3" s="32"/>
      <c r="J3" s="32"/>
    </row>
    <row r="4" spans="1:17" ht="18" x14ac:dyDescent="0.4">
      <c r="A4" s="133" t="s">
        <v>915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</row>
    <row r="5" spans="1:17" ht="20" x14ac:dyDescent="0.4">
      <c r="A5" s="23"/>
      <c r="B5" s="23"/>
      <c r="C5" s="23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23"/>
    </row>
    <row r="6" spans="1:17" ht="13" x14ac:dyDescent="0.3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6</v>
      </c>
      <c r="G6" s="2">
        <v>7</v>
      </c>
      <c r="H6" s="2">
        <v>8</v>
      </c>
      <c r="I6" s="2">
        <v>9</v>
      </c>
      <c r="J6" s="2" t="s">
        <v>7</v>
      </c>
      <c r="K6" s="2">
        <v>11</v>
      </c>
      <c r="L6" s="2">
        <v>12</v>
      </c>
      <c r="M6" s="116">
        <v>13</v>
      </c>
      <c r="N6" s="116">
        <v>14</v>
      </c>
      <c r="O6" s="2" t="s">
        <v>926</v>
      </c>
      <c r="P6" s="2" t="s">
        <v>927</v>
      </c>
      <c r="Q6" s="1"/>
    </row>
    <row r="7" spans="1:17" ht="12.75" customHeight="1" x14ac:dyDescent="0.3">
      <c r="A7" s="125" t="s">
        <v>0</v>
      </c>
      <c r="B7" s="125" t="s">
        <v>14</v>
      </c>
      <c r="C7" s="125" t="s">
        <v>1</v>
      </c>
      <c r="D7" s="125" t="s">
        <v>5</v>
      </c>
      <c r="E7" s="125" t="s">
        <v>24</v>
      </c>
      <c r="F7" s="125" t="s">
        <v>2</v>
      </c>
      <c r="G7" s="127" t="s">
        <v>20</v>
      </c>
      <c r="H7" s="128"/>
      <c r="I7" s="129"/>
      <c r="J7" s="125" t="s">
        <v>12</v>
      </c>
      <c r="K7" s="130" t="s">
        <v>881</v>
      </c>
      <c r="L7" s="125" t="s">
        <v>64</v>
      </c>
      <c r="M7" s="125" t="s">
        <v>20</v>
      </c>
      <c r="N7" s="125" t="s">
        <v>928</v>
      </c>
      <c r="O7" s="125" t="s">
        <v>21</v>
      </c>
      <c r="P7" s="125" t="s">
        <v>13</v>
      </c>
      <c r="Q7" s="125" t="s">
        <v>0</v>
      </c>
    </row>
    <row r="8" spans="1:17" ht="44.25" customHeight="1" x14ac:dyDescent="0.3">
      <c r="A8" s="126"/>
      <c r="B8" s="126"/>
      <c r="C8" s="126"/>
      <c r="D8" s="126"/>
      <c r="E8" s="126"/>
      <c r="F8" s="126"/>
      <c r="G8" s="3" t="s">
        <v>3</v>
      </c>
      <c r="H8" s="3" t="s">
        <v>11</v>
      </c>
      <c r="I8" s="3" t="s">
        <v>814</v>
      </c>
      <c r="J8" s="126"/>
      <c r="K8" s="131"/>
      <c r="L8" s="126"/>
      <c r="M8" s="126"/>
      <c r="N8" s="126"/>
      <c r="O8" s="126"/>
      <c r="P8" s="126"/>
      <c r="Q8" s="126"/>
    </row>
    <row r="9" spans="1:17" ht="13" x14ac:dyDescent="0.3">
      <c r="A9" s="1"/>
      <c r="B9" s="1"/>
      <c r="C9" s="1"/>
      <c r="D9" s="4" t="s">
        <v>4</v>
      </c>
      <c r="E9" s="4" t="s">
        <v>4</v>
      </c>
      <c r="F9" s="4" t="s">
        <v>4</v>
      </c>
      <c r="G9" s="4" t="s">
        <v>4</v>
      </c>
      <c r="H9" s="4" t="s">
        <v>4</v>
      </c>
      <c r="I9" s="4" t="s">
        <v>4</v>
      </c>
      <c r="J9" s="4" t="s">
        <v>4</v>
      </c>
      <c r="K9" s="4" t="s">
        <v>4</v>
      </c>
      <c r="L9" s="4" t="s">
        <v>4</v>
      </c>
      <c r="M9" s="4" t="s">
        <v>4</v>
      </c>
      <c r="N9" s="4" t="s">
        <v>4</v>
      </c>
      <c r="O9" s="4" t="s">
        <v>4</v>
      </c>
      <c r="P9" s="9" t="s">
        <v>4</v>
      </c>
      <c r="Q9" s="1"/>
    </row>
    <row r="10" spans="1:17" ht="18" customHeight="1" x14ac:dyDescent="0.3">
      <c r="A10" s="1">
        <v>1</v>
      </c>
      <c r="B10" s="30" t="s">
        <v>27</v>
      </c>
      <c r="C10" s="29">
        <v>17</v>
      </c>
      <c r="D10" s="5">
        <v>3442926097.8176999</v>
      </c>
      <c r="E10" s="5">
        <v>738498386.29869998</v>
      </c>
      <c r="F10" s="6">
        <f>D10+E10</f>
        <v>4181424484.1163998</v>
      </c>
      <c r="G10" s="7">
        <v>40648992.869999997</v>
      </c>
      <c r="H10" s="7">
        <v>0</v>
      </c>
      <c r="I10" s="5">
        <v>429919971.55000001</v>
      </c>
      <c r="J10" s="8">
        <f>F10-G10-H10-I10</f>
        <v>3710855519.6963997</v>
      </c>
      <c r="K10" s="6">
        <v>1229391.0900000001</v>
      </c>
      <c r="L10" s="8">
        <v>1137551447.5845001</v>
      </c>
      <c r="M10" s="21">
        <v>0</v>
      </c>
      <c r="N10" s="21">
        <f>L10-M10</f>
        <v>1137551447.5845001</v>
      </c>
      <c r="O10" s="21">
        <f>F10+K10+L10</f>
        <v>5320205322.7909002</v>
      </c>
      <c r="P10" s="10">
        <f>J10+K10+N10</f>
        <v>4849636358.3709002</v>
      </c>
      <c r="Q10" s="1">
        <v>1</v>
      </c>
    </row>
    <row r="11" spans="1:17" ht="18" customHeight="1" x14ac:dyDescent="0.3">
      <c r="A11" s="1">
        <v>2</v>
      </c>
      <c r="B11" s="30" t="s">
        <v>28</v>
      </c>
      <c r="C11" s="25">
        <v>21</v>
      </c>
      <c r="D11" s="5">
        <v>3662681300.5265999</v>
      </c>
      <c r="E11" s="5">
        <v>0</v>
      </c>
      <c r="F11" s="6">
        <f t="shared" ref="F11:F45" si="0">D11+E11</f>
        <v>3662681300.5265999</v>
      </c>
      <c r="G11" s="7">
        <v>52555531.759999998</v>
      </c>
      <c r="H11" s="7">
        <v>0</v>
      </c>
      <c r="I11" s="5">
        <v>461215592.5</v>
      </c>
      <c r="J11" s="8">
        <f t="shared" ref="J11:J45" si="1">F11-G11-H11-I11</f>
        <v>3148910176.2665997</v>
      </c>
      <c r="K11" s="6">
        <v>1000870.79</v>
      </c>
      <c r="L11" s="8">
        <v>1163562025.6895001</v>
      </c>
      <c r="M11" s="21">
        <v>0</v>
      </c>
      <c r="N11" s="21">
        <f t="shared" ref="N11:N45" si="2">L11-M11</f>
        <v>1163562025.6895001</v>
      </c>
      <c r="O11" s="21">
        <f t="shared" ref="O11:O45" si="3">F11+K11+L11</f>
        <v>4827244197.0060997</v>
      </c>
      <c r="P11" s="10">
        <f t="shared" ref="P11:P45" si="4">J11+K11+N11</f>
        <v>4313473072.7460995</v>
      </c>
      <c r="Q11" s="1">
        <v>2</v>
      </c>
    </row>
    <row r="12" spans="1:17" ht="18" customHeight="1" x14ac:dyDescent="0.3">
      <c r="A12" s="1">
        <v>3</v>
      </c>
      <c r="B12" s="30" t="s">
        <v>29</v>
      </c>
      <c r="C12" s="25">
        <v>31</v>
      </c>
      <c r="D12" s="5">
        <v>3696718310.0061002</v>
      </c>
      <c r="E12" s="5">
        <v>13279662861.606199</v>
      </c>
      <c r="F12" s="6">
        <f t="shared" si="0"/>
        <v>16976381171.612299</v>
      </c>
      <c r="G12" s="7">
        <v>110724577.25</v>
      </c>
      <c r="H12" s="7">
        <v>0</v>
      </c>
      <c r="I12" s="5">
        <v>1041089532.95</v>
      </c>
      <c r="J12" s="8">
        <f t="shared" si="1"/>
        <v>15824567061.412298</v>
      </c>
      <c r="K12" s="6">
        <v>6068093.2000000002</v>
      </c>
      <c r="L12" s="8">
        <v>1284916168.1183</v>
      </c>
      <c r="M12" s="21">
        <v>0</v>
      </c>
      <c r="N12" s="21">
        <f t="shared" si="2"/>
        <v>1284916168.1183</v>
      </c>
      <c r="O12" s="21">
        <f t="shared" si="3"/>
        <v>18267365432.930599</v>
      </c>
      <c r="P12" s="10">
        <f t="shared" si="4"/>
        <v>17115551322.730598</v>
      </c>
      <c r="Q12" s="1">
        <v>3</v>
      </c>
    </row>
    <row r="13" spans="1:17" ht="18" customHeight="1" x14ac:dyDescent="0.3">
      <c r="A13" s="1">
        <v>4</v>
      </c>
      <c r="B13" s="30" t="s">
        <v>30</v>
      </c>
      <c r="C13" s="25">
        <v>21</v>
      </c>
      <c r="D13" s="5">
        <v>3655819698.3137999</v>
      </c>
      <c r="E13" s="5">
        <v>0</v>
      </c>
      <c r="F13" s="6">
        <f t="shared" si="0"/>
        <v>3655819698.3137999</v>
      </c>
      <c r="G13" s="7">
        <v>46844107.659999996</v>
      </c>
      <c r="H13" s="7">
        <v>0</v>
      </c>
      <c r="I13" s="5">
        <v>89972595.590000004</v>
      </c>
      <c r="J13" s="8">
        <f t="shared" si="1"/>
        <v>3519002995.0637999</v>
      </c>
      <c r="K13" s="6">
        <v>998995.78</v>
      </c>
      <c r="L13" s="8">
        <v>1300649181.8227999</v>
      </c>
      <c r="M13" s="21">
        <v>0</v>
      </c>
      <c r="N13" s="21">
        <f t="shared" si="2"/>
        <v>1300649181.8227999</v>
      </c>
      <c r="O13" s="21">
        <f t="shared" si="3"/>
        <v>4957467875.9166002</v>
      </c>
      <c r="P13" s="10">
        <f t="shared" si="4"/>
        <v>4820651172.6666002</v>
      </c>
      <c r="Q13" s="1">
        <v>4</v>
      </c>
    </row>
    <row r="14" spans="1:17" ht="18" customHeight="1" x14ac:dyDescent="0.3">
      <c r="A14" s="1">
        <v>5</v>
      </c>
      <c r="B14" s="30" t="s">
        <v>31</v>
      </c>
      <c r="C14" s="25">
        <v>20</v>
      </c>
      <c r="D14" s="5">
        <v>4398073581.3992996</v>
      </c>
      <c r="E14" s="5">
        <v>0</v>
      </c>
      <c r="F14" s="6">
        <f t="shared" si="0"/>
        <v>4398073581.3992996</v>
      </c>
      <c r="G14" s="7">
        <v>77411533.060000002</v>
      </c>
      <c r="H14" s="7">
        <v>201255000</v>
      </c>
      <c r="I14" s="5">
        <v>1043834533.49</v>
      </c>
      <c r="J14" s="8">
        <f t="shared" si="1"/>
        <v>3075572514.8492994</v>
      </c>
      <c r="K14" s="6">
        <v>1201825.3899999999</v>
      </c>
      <c r="L14" s="8">
        <v>1322543716.5012</v>
      </c>
      <c r="M14" s="21">
        <v>0</v>
      </c>
      <c r="N14" s="21">
        <f t="shared" si="2"/>
        <v>1322543716.5012</v>
      </c>
      <c r="O14" s="21">
        <f t="shared" si="3"/>
        <v>5721819123.2904997</v>
      </c>
      <c r="P14" s="10">
        <f t="shared" si="4"/>
        <v>4399318056.7404995</v>
      </c>
      <c r="Q14" s="1">
        <v>5</v>
      </c>
    </row>
    <row r="15" spans="1:17" ht="18" customHeight="1" x14ac:dyDescent="0.3">
      <c r="A15" s="1">
        <v>6</v>
      </c>
      <c r="B15" s="30" t="s">
        <v>32</v>
      </c>
      <c r="C15" s="25">
        <v>8</v>
      </c>
      <c r="D15" s="5">
        <v>3253324375.9049001</v>
      </c>
      <c r="E15" s="5">
        <v>10071818658.324301</v>
      </c>
      <c r="F15" s="6">
        <f t="shared" si="0"/>
        <v>13325143034.2292</v>
      </c>
      <c r="G15" s="7">
        <v>34374598.380000003</v>
      </c>
      <c r="H15" s="7">
        <v>421546663.22000003</v>
      </c>
      <c r="I15" s="5">
        <v>1158604679.3900001</v>
      </c>
      <c r="J15" s="8">
        <f t="shared" si="1"/>
        <v>11710617093.239202</v>
      </c>
      <c r="K15" s="6">
        <v>4455266.63</v>
      </c>
      <c r="L15" s="8">
        <v>1038511159.7316999</v>
      </c>
      <c r="M15" s="21">
        <v>0</v>
      </c>
      <c r="N15" s="21">
        <f t="shared" si="2"/>
        <v>1038511159.7316999</v>
      </c>
      <c r="O15" s="21">
        <f t="shared" si="3"/>
        <v>14368109460.5909</v>
      </c>
      <c r="P15" s="10">
        <f t="shared" si="4"/>
        <v>12753583519.600903</v>
      </c>
      <c r="Q15" s="1">
        <v>6</v>
      </c>
    </row>
    <row r="16" spans="1:17" ht="18" customHeight="1" x14ac:dyDescent="0.3">
      <c r="A16" s="1">
        <v>7</v>
      </c>
      <c r="B16" s="30" t="s">
        <v>33</v>
      </c>
      <c r="C16" s="25">
        <v>23</v>
      </c>
      <c r="D16" s="5">
        <v>4123478291.7735</v>
      </c>
      <c r="E16" s="5">
        <v>0</v>
      </c>
      <c r="F16" s="6">
        <f t="shared" si="0"/>
        <v>4123478291.7735</v>
      </c>
      <c r="G16" s="7">
        <v>26890502.870000001</v>
      </c>
      <c r="H16" s="7">
        <v>103855987.23</v>
      </c>
      <c r="I16" s="5">
        <v>423541958.63</v>
      </c>
      <c r="J16" s="8">
        <f t="shared" si="1"/>
        <v>3569189843.0434999</v>
      </c>
      <c r="K16" s="6">
        <v>1126788.99</v>
      </c>
      <c r="L16" s="8">
        <v>1274741765.9958999</v>
      </c>
      <c r="M16" s="21">
        <v>0</v>
      </c>
      <c r="N16" s="21">
        <f t="shared" si="2"/>
        <v>1274741765.9958999</v>
      </c>
      <c r="O16" s="21">
        <f t="shared" si="3"/>
        <v>5399346846.7593994</v>
      </c>
      <c r="P16" s="10">
        <f t="shared" si="4"/>
        <v>4845058398.0293999</v>
      </c>
      <c r="Q16" s="1">
        <v>7</v>
      </c>
    </row>
    <row r="17" spans="1:17" ht="18" customHeight="1" x14ac:dyDescent="0.3">
      <c r="A17" s="1">
        <v>8</v>
      </c>
      <c r="B17" s="30" t="s">
        <v>34</v>
      </c>
      <c r="C17" s="25">
        <v>27</v>
      </c>
      <c r="D17" s="5">
        <v>4568222995.0530996</v>
      </c>
      <c r="E17" s="5">
        <v>0</v>
      </c>
      <c r="F17" s="6">
        <f t="shared" si="0"/>
        <v>4568222995.0530996</v>
      </c>
      <c r="G17" s="7">
        <v>17817212.460000001</v>
      </c>
      <c r="H17" s="7">
        <v>0</v>
      </c>
      <c r="I17" s="5">
        <v>323071065.25999999</v>
      </c>
      <c r="J17" s="8">
        <f t="shared" si="1"/>
        <v>4227334717.3330994</v>
      </c>
      <c r="K17" s="6">
        <v>1248320.72</v>
      </c>
      <c r="L17" s="8">
        <v>1275263977.7174001</v>
      </c>
      <c r="M17" s="21">
        <v>0</v>
      </c>
      <c r="N17" s="21">
        <f t="shared" si="2"/>
        <v>1275263977.7174001</v>
      </c>
      <c r="O17" s="21">
        <f t="shared" si="3"/>
        <v>5844735293.4904995</v>
      </c>
      <c r="P17" s="10">
        <f t="shared" si="4"/>
        <v>5503847015.7704992</v>
      </c>
      <c r="Q17" s="1">
        <v>8</v>
      </c>
    </row>
    <row r="18" spans="1:17" ht="18" customHeight="1" x14ac:dyDescent="0.3">
      <c r="A18" s="1">
        <v>9</v>
      </c>
      <c r="B18" s="30" t="s">
        <v>35</v>
      </c>
      <c r="C18" s="25">
        <v>18</v>
      </c>
      <c r="D18" s="5">
        <v>3697348753.401</v>
      </c>
      <c r="E18" s="5">
        <v>0</v>
      </c>
      <c r="F18" s="6">
        <f t="shared" si="0"/>
        <v>3697348753.401</v>
      </c>
      <c r="G18" s="7">
        <v>229323337.36000001</v>
      </c>
      <c r="H18" s="7">
        <v>633134951.91999996</v>
      </c>
      <c r="I18" s="5">
        <v>650454311.90999997</v>
      </c>
      <c r="J18" s="8">
        <f t="shared" si="1"/>
        <v>2184436152.211</v>
      </c>
      <c r="K18" s="6">
        <v>1010344.08</v>
      </c>
      <c r="L18" s="8">
        <v>1126182186.6326001</v>
      </c>
      <c r="M18" s="21">
        <v>0</v>
      </c>
      <c r="N18" s="21">
        <f t="shared" si="2"/>
        <v>1126182186.6326001</v>
      </c>
      <c r="O18" s="21">
        <f t="shared" si="3"/>
        <v>4824541284.1135998</v>
      </c>
      <c r="P18" s="10">
        <f t="shared" si="4"/>
        <v>3311628682.9236002</v>
      </c>
      <c r="Q18" s="1">
        <v>9</v>
      </c>
    </row>
    <row r="19" spans="1:17" ht="18" customHeight="1" x14ac:dyDescent="0.3">
      <c r="A19" s="1">
        <v>10</v>
      </c>
      <c r="B19" s="30" t="s">
        <v>36</v>
      </c>
      <c r="C19" s="25">
        <v>25</v>
      </c>
      <c r="D19" s="5">
        <v>3733290567.5904002</v>
      </c>
      <c r="E19" s="5">
        <v>14950772268.881201</v>
      </c>
      <c r="F19" s="6">
        <f t="shared" si="0"/>
        <v>18684062836.4716</v>
      </c>
      <c r="G19" s="7">
        <v>28517846.079999998</v>
      </c>
      <c r="H19" s="7">
        <v>1098907642.2</v>
      </c>
      <c r="I19" s="5">
        <v>1145011172.3699999</v>
      </c>
      <c r="J19" s="8">
        <f t="shared" si="1"/>
        <v>16411626175.821598</v>
      </c>
      <c r="K19" s="6">
        <v>6639453.1900000004</v>
      </c>
      <c r="L19" s="8">
        <v>1425266606.3099999</v>
      </c>
      <c r="M19" s="21">
        <v>0</v>
      </c>
      <c r="N19" s="21">
        <f t="shared" si="2"/>
        <v>1425266606.3099999</v>
      </c>
      <c r="O19" s="21">
        <f t="shared" si="3"/>
        <v>20115968895.9716</v>
      </c>
      <c r="P19" s="10">
        <f t="shared" si="4"/>
        <v>17843532235.321598</v>
      </c>
      <c r="Q19" s="1">
        <v>10</v>
      </c>
    </row>
    <row r="20" spans="1:17" ht="18" customHeight="1" x14ac:dyDescent="0.3">
      <c r="A20" s="1">
        <v>11</v>
      </c>
      <c r="B20" s="30" t="s">
        <v>37</v>
      </c>
      <c r="C20" s="25">
        <v>13</v>
      </c>
      <c r="D20" s="5">
        <v>3289446296.4582</v>
      </c>
      <c r="E20" s="5">
        <v>0</v>
      </c>
      <c r="F20" s="6">
        <f t="shared" si="0"/>
        <v>3289446296.4582</v>
      </c>
      <c r="G20" s="7">
        <v>40165282.68</v>
      </c>
      <c r="H20" s="7">
        <v>0</v>
      </c>
      <c r="I20" s="5">
        <v>467547163.91460001</v>
      </c>
      <c r="J20" s="8">
        <f t="shared" si="1"/>
        <v>2781733849.8636003</v>
      </c>
      <c r="K20" s="6">
        <v>898879.93</v>
      </c>
      <c r="L20" s="8">
        <v>1102899188.7474999</v>
      </c>
      <c r="M20" s="21">
        <v>0</v>
      </c>
      <c r="N20" s="21">
        <f t="shared" si="2"/>
        <v>1102899188.7474999</v>
      </c>
      <c r="O20" s="21">
        <f t="shared" si="3"/>
        <v>4393244365.1357002</v>
      </c>
      <c r="P20" s="10">
        <f t="shared" si="4"/>
        <v>3885531918.5411</v>
      </c>
      <c r="Q20" s="1">
        <v>11</v>
      </c>
    </row>
    <row r="21" spans="1:17" ht="18" customHeight="1" x14ac:dyDescent="0.3">
      <c r="A21" s="1">
        <v>12</v>
      </c>
      <c r="B21" s="30" t="s">
        <v>38</v>
      </c>
      <c r="C21" s="25">
        <v>18</v>
      </c>
      <c r="D21" s="5">
        <v>3437998577.4177999</v>
      </c>
      <c r="E21" s="5">
        <v>1827110982.4865999</v>
      </c>
      <c r="F21" s="6">
        <f t="shared" si="0"/>
        <v>5265109559.9043999</v>
      </c>
      <c r="G21" s="7">
        <v>81885066.109999999</v>
      </c>
      <c r="H21" s="7">
        <v>0</v>
      </c>
      <c r="I21" s="5">
        <v>390751098.75999999</v>
      </c>
      <c r="J21" s="8">
        <f t="shared" si="1"/>
        <v>4792473395.0344</v>
      </c>
      <c r="K21" s="6">
        <v>1558824.15</v>
      </c>
      <c r="L21" s="8">
        <v>1315581906.8606999</v>
      </c>
      <c r="M21" s="21">
        <v>0</v>
      </c>
      <c r="N21" s="21">
        <f t="shared" si="2"/>
        <v>1315581906.8606999</v>
      </c>
      <c r="O21" s="21">
        <f t="shared" si="3"/>
        <v>6582250290.9150991</v>
      </c>
      <c r="P21" s="10">
        <f t="shared" si="4"/>
        <v>6109614126.0450993</v>
      </c>
      <c r="Q21" s="1">
        <v>12</v>
      </c>
    </row>
    <row r="22" spans="1:17" ht="18" customHeight="1" x14ac:dyDescent="0.3">
      <c r="A22" s="1">
        <v>13</v>
      </c>
      <c r="B22" s="30" t="s">
        <v>39</v>
      </c>
      <c r="C22" s="25">
        <v>16</v>
      </c>
      <c r="D22" s="5">
        <v>3287590081.0832</v>
      </c>
      <c r="E22" s="5">
        <v>0</v>
      </c>
      <c r="F22" s="6">
        <f t="shared" si="0"/>
        <v>3287590081.0832</v>
      </c>
      <c r="G22" s="7">
        <v>53517269.530000001</v>
      </c>
      <c r="H22" s="7">
        <v>499654808.00999999</v>
      </c>
      <c r="I22" s="5">
        <v>424531814.39999998</v>
      </c>
      <c r="J22" s="8">
        <f t="shared" si="1"/>
        <v>2309886189.1431994</v>
      </c>
      <c r="K22" s="6">
        <v>898372.7</v>
      </c>
      <c r="L22" s="8">
        <v>1084058311.4075</v>
      </c>
      <c r="M22" s="21">
        <v>0</v>
      </c>
      <c r="N22" s="21">
        <f t="shared" si="2"/>
        <v>1084058311.4075</v>
      </c>
      <c r="O22" s="21">
        <f t="shared" si="3"/>
        <v>4372546765.1906996</v>
      </c>
      <c r="P22" s="10">
        <f t="shared" si="4"/>
        <v>3394842873.250699</v>
      </c>
      <c r="Q22" s="1">
        <v>13</v>
      </c>
    </row>
    <row r="23" spans="1:17" ht="18" customHeight="1" x14ac:dyDescent="0.3">
      <c r="A23" s="1">
        <v>14</v>
      </c>
      <c r="B23" s="30" t="s">
        <v>40</v>
      </c>
      <c r="C23" s="25">
        <v>17</v>
      </c>
      <c r="D23" s="5">
        <v>3697667859.5619998</v>
      </c>
      <c r="E23" s="5">
        <v>0</v>
      </c>
      <c r="F23" s="6">
        <f t="shared" si="0"/>
        <v>3697667859.5619998</v>
      </c>
      <c r="G23" s="7">
        <v>50530281.380000003</v>
      </c>
      <c r="H23" s="7">
        <v>0</v>
      </c>
      <c r="I23" s="5">
        <v>206468378.88999999</v>
      </c>
      <c r="J23" s="8">
        <f t="shared" si="1"/>
        <v>3440669199.2919998</v>
      </c>
      <c r="K23" s="6">
        <v>1010431.28</v>
      </c>
      <c r="L23" s="8">
        <v>1293525347.4912</v>
      </c>
      <c r="M23" s="21">
        <v>0</v>
      </c>
      <c r="N23" s="21">
        <f t="shared" si="2"/>
        <v>1293525347.4912</v>
      </c>
      <c r="O23" s="21">
        <f t="shared" si="3"/>
        <v>4992203638.3332005</v>
      </c>
      <c r="P23" s="10">
        <f t="shared" si="4"/>
        <v>4735204978.0632</v>
      </c>
      <c r="Q23" s="1">
        <v>14</v>
      </c>
    </row>
    <row r="24" spans="1:17" ht="18" customHeight="1" x14ac:dyDescent="0.3">
      <c r="A24" s="1">
        <v>15</v>
      </c>
      <c r="B24" s="30" t="s">
        <v>41</v>
      </c>
      <c r="C24" s="25">
        <v>11</v>
      </c>
      <c r="D24" s="5">
        <v>3463272050.0998998</v>
      </c>
      <c r="E24" s="5">
        <v>0</v>
      </c>
      <c r="F24" s="6">
        <f t="shared" si="0"/>
        <v>3463272050.0998998</v>
      </c>
      <c r="G24" s="7">
        <v>39706122.229999997</v>
      </c>
      <c r="H24" s="7">
        <v>361446152.47000003</v>
      </c>
      <c r="I24" s="5">
        <v>302954928.63999999</v>
      </c>
      <c r="J24" s="8">
        <f t="shared" si="1"/>
        <v>2759164846.7598996</v>
      </c>
      <c r="K24" s="6">
        <v>946379.86</v>
      </c>
      <c r="L24" s="8">
        <v>1047190014.4879</v>
      </c>
      <c r="M24" s="21">
        <v>0</v>
      </c>
      <c r="N24" s="21">
        <f t="shared" si="2"/>
        <v>1047190014.4879</v>
      </c>
      <c r="O24" s="21">
        <f t="shared" si="3"/>
        <v>4511408444.4477997</v>
      </c>
      <c r="P24" s="10">
        <f t="shared" si="4"/>
        <v>3807301241.1077995</v>
      </c>
      <c r="Q24" s="1">
        <v>15</v>
      </c>
    </row>
    <row r="25" spans="1:17" ht="18" customHeight="1" x14ac:dyDescent="0.3">
      <c r="A25" s="1">
        <v>16</v>
      </c>
      <c r="B25" s="30" t="s">
        <v>42</v>
      </c>
      <c r="C25" s="25">
        <v>27</v>
      </c>
      <c r="D25" s="5">
        <v>3822844162.7902002</v>
      </c>
      <c r="E25" s="5">
        <v>588878942.84759998</v>
      </c>
      <c r="F25" s="6">
        <f t="shared" si="0"/>
        <v>4411723105.6378002</v>
      </c>
      <c r="G25" s="7">
        <v>52664688.549999997</v>
      </c>
      <c r="H25" s="7">
        <v>0</v>
      </c>
      <c r="I25" s="5">
        <v>820323934.63999999</v>
      </c>
      <c r="J25" s="8">
        <f t="shared" si="1"/>
        <v>3538734482.4478002</v>
      </c>
      <c r="K25" s="6">
        <v>1264765.72</v>
      </c>
      <c r="L25" s="8">
        <v>1259547054.3389001</v>
      </c>
      <c r="M25" s="21">
        <v>0</v>
      </c>
      <c r="N25" s="21">
        <f t="shared" si="2"/>
        <v>1259547054.3389001</v>
      </c>
      <c r="O25" s="21">
        <f t="shared" si="3"/>
        <v>5672534925.696701</v>
      </c>
      <c r="P25" s="10">
        <f t="shared" si="4"/>
        <v>4799546302.5067005</v>
      </c>
      <c r="Q25" s="1">
        <v>16</v>
      </c>
    </row>
    <row r="26" spans="1:17" ht="18" customHeight="1" x14ac:dyDescent="0.3">
      <c r="A26" s="1">
        <v>17</v>
      </c>
      <c r="B26" s="30" t="s">
        <v>43</v>
      </c>
      <c r="C26" s="25">
        <v>27</v>
      </c>
      <c r="D26" s="5">
        <v>4111823520.1971002</v>
      </c>
      <c r="E26" s="5">
        <v>0</v>
      </c>
      <c r="F26" s="6">
        <f t="shared" si="0"/>
        <v>4111823520.1971002</v>
      </c>
      <c r="G26" s="7">
        <v>29622753.039999999</v>
      </c>
      <c r="H26" s="7">
        <v>0</v>
      </c>
      <c r="I26" s="5">
        <v>163223611.96000001</v>
      </c>
      <c r="J26" s="8">
        <f t="shared" si="1"/>
        <v>3918977155.1971002</v>
      </c>
      <c r="K26" s="6">
        <v>1123604.19</v>
      </c>
      <c r="L26" s="8">
        <v>1342512038.5490999</v>
      </c>
      <c r="M26" s="21">
        <v>0</v>
      </c>
      <c r="N26" s="21">
        <f t="shared" si="2"/>
        <v>1342512038.5490999</v>
      </c>
      <c r="O26" s="21">
        <f t="shared" si="3"/>
        <v>5455459162.9362001</v>
      </c>
      <c r="P26" s="10">
        <f t="shared" si="4"/>
        <v>5262612797.9362001</v>
      </c>
      <c r="Q26" s="1">
        <v>17</v>
      </c>
    </row>
    <row r="27" spans="1:17" ht="18" customHeight="1" x14ac:dyDescent="0.3">
      <c r="A27" s="1">
        <v>18</v>
      </c>
      <c r="B27" s="30" t="s">
        <v>44</v>
      </c>
      <c r="C27" s="25">
        <v>23</v>
      </c>
      <c r="D27" s="5">
        <v>4817479501.9196997</v>
      </c>
      <c r="E27" s="5">
        <v>0</v>
      </c>
      <c r="F27" s="6">
        <f t="shared" si="0"/>
        <v>4817479501.9196997</v>
      </c>
      <c r="G27" s="7">
        <v>210872746.86000001</v>
      </c>
      <c r="H27" s="7">
        <v>0</v>
      </c>
      <c r="I27" s="5">
        <v>203254936.77000001</v>
      </c>
      <c r="J27" s="8">
        <f t="shared" si="1"/>
        <v>4403351818.2896996</v>
      </c>
      <c r="K27" s="6">
        <v>1316433</v>
      </c>
      <c r="L27" s="8">
        <v>1593016420.8462999</v>
      </c>
      <c r="M27" s="21">
        <v>0</v>
      </c>
      <c r="N27" s="21">
        <f t="shared" si="2"/>
        <v>1593016420.8462999</v>
      </c>
      <c r="O27" s="21">
        <f t="shared" si="3"/>
        <v>6411812355.7659998</v>
      </c>
      <c r="P27" s="10">
        <f t="shared" si="4"/>
        <v>5997684672.1359997</v>
      </c>
      <c r="Q27" s="1">
        <v>18</v>
      </c>
    </row>
    <row r="28" spans="1:17" ht="18" customHeight="1" x14ac:dyDescent="0.3">
      <c r="A28" s="1">
        <v>19</v>
      </c>
      <c r="B28" s="30" t="s">
        <v>45</v>
      </c>
      <c r="C28" s="25">
        <v>44</v>
      </c>
      <c r="D28" s="5">
        <v>5832095266.4787998</v>
      </c>
      <c r="E28" s="5">
        <v>0</v>
      </c>
      <c r="F28" s="6">
        <f t="shared" si="0"/>
        <v>5832095266.4787998</v>
      </c>
      <c r="G28" s="7">
        <v>60596047.789999999</v>
      </c>
      <c r="H28" s="7">
        <v>0</v>
      </c>
      <c r="I28" s="5">
        <v>420633586.38999999</v>
      </c>
      <c r="J28" s="8">
        <f t="shared" si="1"/>
        <v>5350865632.2987995</v>
      </c>
      <c r="K28" s="6">
        <v>1593688.7</v>
      </c>
      <c r="L28" s="8">
        <v>2024830171.8980999</v>
      </c>
      <c r="M28" s="21">
        <v>0</v>
      </c>
      <c r="N28" s="21">
        <f t="shared" si="2"/>
        <v>2024830171.8980999</v>
      </c>
      <c r="O28" s="21">
        <f t="shared" si="3"/>
        <v>7858519127.0768995</v>
      </c>
      <c r="P28" s="10">
        <f t="shared" si="4"/>
        <v>7377289492.8968992</v>
      </c>
      <c r="Q28" s="1">
        <v>19</v>
      </c>
    </row>
    <row r="29" spans="1:17" ht="18" customHeight="1" x14ac:dyDescent="0.3">
      <c r="A29" s="1">
        <v>20</v>
      </c>
      <c r="B29" s="30" t="s">
        <v>46</v>
      </c>
      <c r="C29" s="25">
        <v>34</v>
      </c>
      <c r="D29" s="5">
        <v>4519707850.3635998</v>
      </c>
      <c r="E29" s="5">
        <v>0</v>
      </c>
      <c r="F29" s="6">
        <f t="shared" si="0"/>
        <v>4519707850.3635998</v>
      </c>
      <c r="G29" s="7">
        <v>103053776.65000001</v>
      </c>
      <c r="H29" s="7">
        <v>0</v>
      </c>
      <c r="I29" s="5">
        <v>223849254.06</v>
      </c>
      <c r="J29" s="8">
        <f t="shared" si="1"/>
        <v>4192804819.6536002</v>
      </c>
      <c r="K29" s="6">
        <v>1235063.3899999999</v>
      </c>
      <c r="L29" s="8">
        <v>1481692698.5592</v>
      </c>
      <c r="M29" s="21">
        <v>0</v>
      </c>
      <c r="N29" s="21">
        <f t="shared" si="2"/>
        <v>1481692698.5592</v>
      </c>
      <c r="O29" s="21">
        <f t="shared" si="3"/>
        <v>6002635612.3128004</v>
      </c>
      <c r="P29" s="10">
        <f t="shared" si="4"/>
        <v>5675732581.6028004</v>
      </c>
      <c r="Q29" s="1">
        <v>20</v>
      </c>
    </row>
    <row r="30" spans="1:17" ht="18" customHeight="1" x14ac:dyDescent="0.3">
      <c r="A30" s="1">
        <v>21</v>
      </c>
      <c r="B30" s="30" t="s">
        <v>47</v>
      </c>
      <c r="C30" s="25">
        <v>21</v>
      </c>
      <c r="D30" s="5">
        <v>3882451592.5123</v>
      </c>
      <c r="E30" s="5">
        <v>0</v>
      </c>
      <c r="F30" s="6">
        <f t="shared" si="0"/>
        <v>3882451592.5123</v>
      </c>
      <c r="G30" s="7">
        <v>42644052.899999999</v>
      </c>
      <c r="H30" s="7">
        <v>0</v>
      </c>
      <c r="I30" s="5">
        <v>264239440.81</v>
      </c>
      <c r="J30" s="8">
        <f t="shared" si="1"/>
        <v>3575568098.8023</v>
      </c>
      <c r="K30" s="6">
        <v>1060925.6100000001</v>
      </c>
      <c r="L30" s="8">
        <v>1192111160.6705</v>
      </c>
      <c r="M30" s="21">
        <v>0</v>
      </c>
      <c r="N30" s="21">
        <f t="shared" si="2"/>
        <v>1192111160.6705</v>
      </c>
      <c r="O30" s="21">
        <f t="shared" si="3"/>
        <v>5075623678.7927999</v>
      </c>
      <c r="P30" s="10">
        <f t="shared" si="4"/>
        <v>4768740185.0827999</v>
      </c>
      <c r="Q30" s="1">
        <v>21</v>
      </c>
    </row>
    <row r="31" spans="1:17" ht="18" customHeight="1" x14ac:dyDescent="0.3">
      <c r="A31" s="1">
        <v>22</v>
      </c>
      <c r="B31" s="30" t="s">
        <v>48</v>
      </c>
      <c r="C31" s="25">
        <v>21</v>
      </c>
      <c r="D31" s="5">
        <v>4063754742.4748001</v>
      </c>
      <c r="E31" s="5">
        <v>0</v>
      </c>
      <c r="F31" s="6">
        <f t="shared" si="0"/>
        <v>4063754742.4748001</v>
      </c>
      <c r="G31" s="7">
        <v>30161047.210000001</v>
      </c>
      <c r="H31" s="7">
        <v>117593824.09999999</v>
      </c>
      <c r="I31" s="5">
        <v>399556241.95999998</v>
      </c>
      <c r="J31" s="8">
        <f t="shared" si="1"/>
        <v>3516443629.2048001</v>
      </c>
      <c r="K31" s="6">
        <v>1110468.83</v>
      </c>
      <c r="L31" s="8">
        <v>1172973381.1805999</v>
      </c>
      <c r="M31" s="21">
        <v>0</v>
      </c>
      <c r="N31" s="21">
        <f t="shared" si="2"/>
        <v>1172973381.1805999</v>
      </c>
      <c r="O31" s="21">
        <f t="shared" si="3"/>
        <v>5237838592.4854002</v>
      </c>
      <c r="P31" s="10">
        <f t="shared" si="4"/>
        <v>4690527479.2153997</v>
      </c>
      <c r="Q31" s="1">
        <v>22</v>
      </c>
    </row>
    <row r="32" spans="1:17" ht="18" customHeight="1" x14ac:dyDescent="0.3">
      <c r="A32" s="1">
        <v>23</v>
      </c>
      <c r="B32" s="30" t="s">
        <v>49</v>
      </c>
      <c r="C32" s="25">
        <v>16</v>
      </c>
      <c r="D32" s="5">
        <v>3272932733.9471998</v>
      </c>
      <c r="E32" s="5">
        <v>0</v>
      </c>
      <c r="F32" s="6">
        <f t="shared" si="0"/>
        <v>3272932733.9471998</v>
      </c>
      <c r="G32" s="7">
        <v>39632016.560000002</v>
      </c>
      <c r="H32" s="7">
        <v>0</v>
      </c>
      <c r="I32" s="5">
        <v>456735092.51999998</v>
      </c>
      <c r="J32" s="8">
        <f t="shared" si="1"/>
        <v>2776565624.8671999</v>
      </c>
      <c r="K32" s="6">
        <v>894367.41</v>
      </c>
      <c r="L32" s="8">
        <v>1058544238.4365</v>
      </c>
      <c r="M32" s="21">
        <v>0</v>
      </c>
      <c r="N32" s="21">
        <f t="shared" si="2"/>
        <v>1058544238.4365</v>
      </c>
      <c r="O32" s="21">
        <f t="shared" si="3"/>
        <v>4332371339.7936993</v>
      </c>
      <c r="P32" s="10">
        <f t="shared" si="4"/>
        <v>3836004230.7136998</v>
      </c>
      <c r="Q32" s="1">
        <v>23</v>
      </c>
    </row>
    <row r="33" spans="1:20" ht="18" customHeight="1" x14ac:dyDescent="0.3">
      <c r="A33" s="1">
        <v>24</v>
      </c>
      <c r="B33" s="30" t="s">
        <v>50</v>
      </c>
      <c r="C33" s="25">
        <v>20</v>
      </c>
      <c r="D33" s="5">
        <v>4925582797.5899</v>
      </c>
      <c r="E33" s="5">
        <v>0</v>
      </c>
      <c r="F33" s="6">
        <f t="shared" si="0"/>
        <v>4925582797.5899</v>
      </c>
      <c r="G33" s="7">
        <v>976653546.55999994</v>
      </c>
      <c r="H33" s="7">
        <v>2000000000</v>
      </c>
      <c r="I33" s="5">
        <v>0</v>
      </c>
      <c r="J33" s="8">
        <f t="shared" si="1"/>
        <v>1948929251.0299001</v>
      </c>
      <c r="K33" s="6">
        <v>1345973.49</v>
      </c>
      <c r="L33" s="8">
        <v>10453724611.1917</v>
      </c>
      <c r="M33" s="21">
        <v>1000000000</v>
      </c>
      <c r="N33" s="21">
        <f t="shared" si="2"/>
        <v>9453724611.1917</v>
      </c>
      <c r="O33" s="21">
        <f>F33+K33+L33</f>
        <v>15380653382.271599</v>
      </c>
      <c r="P33" s="10">
        <f t="shared" si="4"/>
        <v>11403999835.711599</v>
      </c>
      <c r="Q33" s="1">
        <v>24</v>
      </c>
      <c r="T33" s="31"/>
    </row>
    <row r="34" spans="1:20" ht="18" customHeight="1" x14ac:dyDescent="0.3">
      <c r="A34" s="1">
        <v>25</v>
      </c>
      <c r="B34" s="30" t="s">
        <v>51</v>
      </c>
      <c r="C34" s="25">
        <v>13</v>
      </c>
      <c r="D34" s="5">
        <v>3390765345.0991001</v>
      </c>
      <c r="E34" s="5">
        <v>0</v>
      </c>
      <c r="F34" s="6">
        <f t="shared" si="0"/>
        <v>3390765345.0991001</v>
      </c>
      <c r="G34" s="7">
        <v>35806462.729999997</v>
      </c>
      <c r="H34" s="7">
        <v>101637860.22</v>
      </c>
      <c r="I34" s="5">
        <v>124304116.61</v>
      </c>
      <c r="J34" s="8">
        <f t="shared" si="1"/>
        <v>3129016905.5391002</v>
      </c>
      <c r="K34" s="6">
        <v>926566.55</v>
      </c>
      <c r="L34" s="8">
        <v>1013338588.2204</v>
      </c>
      <c r="M34" s="21">
        <v>0</v>
      </c>
      <c r="N34" s="21">
        <f t="shared" si="2"/>
        <v>1013338588.2204</v>
      </c>
      <c r="O34" s="21">
        <f t="shared" si="3"/>
        <v>4405030499.8695002</v>
      </c>
      <c r="P34" s="10">
        <f t="shared" si="4"/>
        <v>4143282060.3095002</v>
      </c>
      <c r="Q34" s="1">
        <v>25</v>
      </c>
      <c r="T34" s="31"/>
    </row>
    <row r="35" spans="1:20" ht="18" customHeight="1" x14ac:dyDescent="0.3">
      <c r="A35" s="1">
        <v>26</v>
      </c>
      <c r="B35" s="30" t="s">
        <v>52</v>
      </c>
      <c r="C35" s="25">
        <v>25</v>
      </c>
      <c r="D35" s="5">
        <v>4355287115.2863998</v>
      </c>
      <c r="E35" s="5">
        <v>0</v>
      </c>
      <c r="F35" s="6">
        <f t="shared" si="0"/>
        <v>4355287115.2863998</v>
      </c>
      <c r="G35" s="7">
        <v>35786701.479999997</v>
      </c>
      <c r="H35" s="7">
        <v>275631992.38</v>
      </c>
      <c r="I35" s="5">
        <v>291742338.63999999</v>
      </c>
      <c r="J35" s="8">
        <f t="shared" si="1"/>
        <v>3752126082.7864003</v>
      </c>
      <c r="K35" s="6">
        <v>1190133.48</v>
      </c>
      <c r="L35" s="8">
        <v>1269086188.8076999</v>
      </c>
      <c r="M35" s="21">
        <v>0</v>
      </c>
      <c r="N35" s="21">
        <f t="shared" si="2"/>
        <v>1269086188.8076999</v>
      </c>
      <c r="O35" s="21">
        <f t="shared" si="3"/>
        <v>5625563437.5740995</v>
      </c>
      <c r="P35" s="10">
        <f t="shared" si="4"/>
        <v>5022402405.0741005</v>
      </c>
      <c r="Q35" s="1">
        <v>26</v>
      </c>
    </row>
    <row r="36" spans="1:20" ht="18" customHeight="1" x14ac:dyDescent="0.3">
      <c r="A36" s="1">
        <v>27</v>
      </c>
      <c r="B36" s="30" t="s">
        <v>53</v>
      </c>
      <c r="C36" s="25">
        <v>20</v>
      </c>
      <c r="D36" s="5">
        <v>3415948565.3000002</v>
      </c>
      <c r="E36" s="5">
        <v>0</v>
      </c>
      <c r="F36" s="6">
        <f t="shared" si="0"/>
        <v>3415948565.3000002</v>
      </c>
      <c r="G36" s="7">
        <v>76473042.120000005</v>
      </c>
      <c r="H36" s="7">
        <v>0</v>
      </c>
      <c r="I36" s="5">
        <v>1133331119.97</v>
      </c>
      <c r="J36" s="8">
        <f t="shared" si="1"/>
        <v>2206144403.21</v>
      </c>
      <c r="K36" s="6">
        <v>933448.17</v>
      </c>
      <c r="L36" s="8">
        <v>1292743569.3234</v>
      </c>
      <c r="M36" s="21">
        <v>0</v>
      </c>
      <c r="N36" s="21">
        <f t="shared" si="2"/>
        <v>1292743569.3234</v>
      </c>
      <c r="O36" s="21">
        <f t="shared" si="3"/>
        <v>4709625582.7933998</v>
      </c>
      <c r="P36" s="10">
        <f t="shared" si="4"/>
        <v>3499821420.7034001</v>
      </c>
      <c r="Q36" s="1">
        <v>27</v>
      </c>
    </row>
    <row r="37" spans="1:20" ht="18" customHeight="1" x14ac:dyDescent="0.3">
      <c r="A37" s="1">
        <v>28</v>
      </c>
      <c r="B37" s="30" t="s">
        <v>54</v>
      </c>
      <c r="C37" s="25">
        <v>18</v>
      </c>
      <c r="D37" s="5">
        <v>3422715941.9714999</v>
      </c>
      <c r="E37" s="5">
        <v>1561197401.5675001</v>
      </c>
      <c r="F37" s="6">
        <f t="shared" si="0"/>
        <v>4983913343.5389996</v>
      </c>
      <c r="G37" s="7">
        <v>72143277.430000007</v>
      </c>
      <c r="H37" s="7">
        <v>307710850.69999999</v>
      </c>
      <c r="I37" s="5">
        <v>230223815.91999999</v>
      </c>
      <c r="J37" s="8">
        <f t="shared" si="1"/>
        <v>4373835399.4889994</v>
      </c>
      <c r="K37" s="6">
        <v>1530959.89</v>
      </c>
      <c r="L37" s="8">
        <v>1195121265.0453999</v>
      </c>
      <c r="M37" s="21">
        <v>0</v>
      </c>
      <c r="N37" s="21">
        <f t="shared" si="2"/>
        <v>1195121265.0453999</v>
      </c>
      <c r="O37" s="21">
        <f t="shared" si="3"/>
        <v>6180565568.4743996</v>
      </c>
      <c r="P37" s="10">
        <f t="shared" si="4"/>
        <v>5570487624.4243994</v>
      </c>
      <c r="Q37" s="1">
        <v>28</v>
      </c>
    </row>
    <row r="38" spans="1:20" ht="18" customHeight="1" x14ac:dyDescent="0.3">
      <c r="A38" s="1">
        <v>29</v>
      </c>
      <c r="B38" s="30" t="s">
        <v>55</v>
      </c>
      <c r="C38" s="25">
        <v>30</v>
      </c>
      <c r="D38" s="5">
        <v>3353327438.2793002</v>
      </c>
      <c r="E38" s="5">
        <v>0</v>
      </c>
      <c r="F38" s="6">
        <f t="shared" si="0"/>
        <v>3353327438.2793002</v>
      </c>
      <c r="G38" s="7">
        <v>105738293.95999999</v>
      </c>
      <c r="H38" s="7">
        <v>945881467</v>
      </c>
      <c r="I38" s="5">
        <v>1375047323.53</v>
      </c>
      <c r="J38" s="8">
        <f t="shared" si="1"/>
        <v>926660353.7893002</v>
      </c>
      <c r="K38" s="6">
        <v>916336.2</v>
      </c>
      <c r="L38" s="8">
        <v>1193788466.9158001</v>
      </c>
      <c r="M38" s="21">
        <v>0</v>
      </c>
      <c r="N38" s="21">
        <f t="shared" si="2"/>
        <v>1193788466.9158001</v>
      </c>
      <c r="O38" s="21">
        <f t="shared" si="3"/>
        <v>4548032241.3950996</v>
      </c>
      <c r="P38" s="10">
        <f t="shared" si="4"/>
        <v>2121365156.9051003</v>
      </c>
      <c r="Q38" s="1">
        <v>29</v>
      </c>
    </row>
    <row r="39" spans="1:20" ht="18" customHeight="1" x14ac:dyDescent="0.3">
      <c r="A39" s="1">
        <v>30</v>
      </c>
      <c r="B39" s="30" t="s">
        <v>56</v>
      </c>
      <c r="C39" s="25">
        <v>33</v>
      </c>
      <c r="D39" s="5">
        <v>4123933887.0198002</v>
      </c>
      <c r="E39" s="5">
        <v>0</v>
      </c>
      <c r="F39" s="6">
        <f t="shared" si="0"/>
        <v>4123933887.0198002</v>
      </c>
      <c r="G39" s="7">
        <v>129931487.51000001</v>
      </c>
      <c r="H39" s="7">
        <v>99912935</v>
      </c>
      <c r="I39" s="5">
        <v>513153330.41000003</v>
      </c>
      <c r="J39" s="8">
        <f t="shared" si="1"/>
        <v>3380936134.0998001</v>
      </c>
      <c r="K39" s="6">
        <v>1126913.49</v>
      </c>
      <c r="L39" s="8">
        <v>1785182172.9979999</v>
      </c>
      <c r="M39" s="21">
        <v>0</v>
      </c>
      <c r="N39" s="21">
        <f t="shared" si="2"/>
        <v>1785182172.9979999</v>
      </c>
      <c r="O39" s="21">
        <f t="shared" si="3"/>
        <v>5910242973.5078001</v>
      </c>
      <c r="P39" s="10">
        <f t="shared" si="4"/>
        <v>5167245220.5878</v>
      </c>
      <c r="Q39" s="1">
        <v>30</v>
      </c>
    </row>
    <row r="40" spans="1:20" ht="18" customHeight="1" x14ac:dyDescent="0.3">
      <c r="A40" s="1">
        <v>31</v>
      </c>
      <c r="B40" s="30" t="s">
        <v>57</v>
      </c>
      <c r="C40" s="25">
        <v>17</v>
      </c>
      <c r="D40" s="5">
        <v>3839518348.4688001</v>
      </c>
      <c r="E40" s="5">
        <v>0</v>
      </c>
      <c r="F40" s="6">
        <f t="shared" si="0"/>
        <v>3839518348.4688001</v>
      </c>
      <c r="G40" s="7">
        <v>23153960.870000001</v>
      </c>
      <c r="H40" s="7">
        <v>609914612.08000004</v>
      </c>
      <c r="I40" s="5">
        <v>519359488.18000001</v>
      </c>
      <c r="J40" s="8">
        <f t="shared" si="1"/>
        <v>2687090287.3388004</v>
      </c>
      <c r="K40" s="6">
        <v>1049193.6000000001</v>
      </c>
      <c r="L40" s="8">
        <v>1204026129.3636999</v>
      </c>
      <c r="M40" s="21">
        <v>0</v>
      </c>
      <c r="N40" s="21">
        <f t="shared" si="2"/>
        <v>1204026129.3636999</v>
      </c>
      <c r="O40" s="21">
        <f t="shared" si="3"/>
        <v>5044593671.4324999</v>
      </c>
      <c r="P40" s="10">
        <f t="shared" si="4"/>
        <v>3892165610.3025002</v>
      </c>
      <c r="Q40" s="1">
        <v>31</v>
      </c>
    </row>
    <row r="41" spans="1:20" ht="18" customHeight="1" x14ac:dyDescent="0.3">
      <c r="A41" s="1">
        <v>32</v>
      </c>
      <c r="B41" s="30" t="s">
        <v>58</v>
      </c>
      <c r="C41" s="25">
        <v>23</v>
      </c>
      <c r="D41" s="5">
        <v>3965313934.1844001</v>
      </c>
      <c r="E41" s="5">
        <v>10015543869.1873</v>
      </c>
      <c r="F41" s="6">
        <f t="shared" si="0"/>
        <v>13980857803.3717</v>
      </c>
      <c r="G41" s="7">
        <v>57270901.289999999</v>
      </c>
      <c r="H41" s="7">
        <v>0</v>
      </c>
      <c r="I41" s="5">
        <v>871709869.48000002</v>
      </c>
      <c r="J41" s="8">
        <f t="shared" si="1"/>
        <v>13051877032.6017</v>
      </c>
      <c r="K41" s="6">
        <v>4609557.18</v>
      </c>
      <c r="L41" s="8">
        <v>1751945253.4221001</v>
      </c>
      <c r="M41" s="21">
        <v>0</v>
      </c>
      <c r="N41" s="21">
        <f t="shared" si="2"/>
        <v>1751945253.4221001</v>
      </c>
      <c r="O41" s="21">
        <f t="shared" si="3"/>
        <v>15737412613.973801</v>
      </c>
      <c r="P41" s="10">
        <f t="shared" si="4"/>
        <v>14808431843.2038</v>
      </c>
      <c r="Q41" s="1">
        <v>32</v>
      </c>
    </row>
    <row r="42" spans="1:20" ht="18" customHeight="1" x14ac:dyDescent="0.3">
      <c r="A42" s="1">
        <v>33</v>
      </c>
      <c r="B42" s="30" t="s">
        <v>59</v>
      </c>
      <c r="C42" s="25">
        <v>23</v>
      </c>
      <c r="D42" s="5">
        <v>4052190858.7581</v>
      </c>
      <c r="E42" s="5">
        <v>0</v>
      </c>
      <c r="F42" s="6">
        <f t="shared" si="0"/>
        <v>4052190858.7581</v>
      </c>
      <c r="G42" s="7">
        <v>39134398.350000001</v>
      </c>
      <c r="H42" s="7">
        <v>0</v>
      </c>
      <c r="I42" s="5">
        <v>276184462.77999997</v>
      </c>
      <c r="J42" s="8">
        <f t="shared" si="1"/>
        <v>3736871997.6281004</v>
      </c>
      <c r="K42" s="6">
        <v>1107308.8600000001</v>
      </c>
      <c r="L42" s="8">
        <v>1206117340.8975999</v>
      </c>
      <c r="M42" s="21">
        <v>0</v>
      </c>
      <c r="N42" s="21">
        <f t="shared" si="2"/>
        <v>1206117340.8975999</v>
      </c>
      <c r="O42" s="21">
        <f t="shared" si="3"/>
        <v>5259415508.5157003</v>
      </c>
      <c r="P42" s="10">
        <f t="shared" si="4"/>
        <v>4944096647.3857002</v>
      </c>
      <c r="Q42" s="1">
        <v>33</v>
      </c>
    </row>
    <row r="43" spans="1:20" ht="18" customHeight="1" x14ac:dyDescent="0.3">
      <c r="A43" s="1">
        <v>34</v>
      </c>
      <c r="B43" s="30" t="s">
        <v>60</v>
      </c>
      <c r="C43" s="25">
        <v>16</v>
      </c>
      <c r="D43" s="5">
        <v>3541784114.7976999</v>
      </c>
      <c r="E43" s="5">
        <v>0</v>
      </c>
      <c r="F43" s="6">
        <f t="shared" si="0"/>
        <v>3541784114.7976999</v>
      </c>
      <c r="G43" s="7">
        <v>23639373.920000002</v>
      </c>
      <c r="H43" s="7">
        <v>0</v>
      </c>
      <c r="I43" s="5">
        <v>354983319.76999998</v>
      </c>
      <c r="J43" s="8">
        <f t="shared" si="1"/>
        <v>3163161421.1076999</v>
      </c>
      <c r="K43" s="6">
        <v>967834.21</v>
      </c>
      <c r="L43" s="8">
        <v>1058307456.8548</v>
      </c>
      <c r="M43" s="21">
        <v>0</v>
      </c>
      <c r="N43" s="21">
        <f t="shared" si="2"/>
        <v>1058307456.8548</v>
      </c>
      <c r="O43" s="21">
        <f t="shared" si="3"/>
        <v>4601059405.8625002</v>
      </c>
      <c r="P43" s="10">
        <f t="shared" si="4"/>
        <v>4222436712.1724997</v>
      </c>
      <c r="Q43" s="1">
        <v>34</v>
      </c>
    </row>
    <row r="44" spans="1:20" ht="18" customHeight="1" x14ac:dyDescent="0.3">
      <c r="A44" s="1">
        <v>35</v>
      </c>
      <c r="B44" s="30" t="s">
        <v>61</v>
      </c>
      <c r="C44" s="25">
        <v>17</v>
      </c>
      <c r="D44" s="5">
        <v>3651124765.3389001</v>
      </c>
      <c r="E44" s="5">
        <v>0</v>
      </c>
      <c r="F44" s="6">
        <f t="shared" si="0"/>
        <v>3651124765.3389001</v>
      </c>
      <c r="G44" s="7">
        <v>36710724.210000001</v>
      </c>
      <c r="H44" s="7">
        <v>0</v>
      </c>
      <c r="I44" s="5">
        <v>89972595.590000004</v>
      </c>
      <c r="J44" s="8">
        <f t="shared" si="1"/>
        <v>3524441445.5388999</v>
      </c>
      <c r="K44" s="6">
        <v>997712.83</v>
      </c>
      <c r="L44" s="8">
        <v>1083752728.5452001</v>
      </c>
      <c r="M44" s="21">
        <v>0</v>
      </c>
      <c r="N44" s="21">
        <f t="shared" si="2"/>
        <v>1083752728.5452001</v>
      </c>
      <c r="O44" s="21">
        <f t="shared" si="3"/>
        <v>4735875206.7140999</v>
      </c>
      <c r="P44" s="10">
        <f t="shared" si="4"/>
        <v>4609191886.9140997</v>
      </c>
      <c r="Q44" s="1">
        <v>35</v>
      </c>
    </row>
    <row r="45" spans="1:20" ht="18" customHeight="1" thickBot="1" x14ac:dyDescent="0.35">
      <c r="A45" s="1">
        <v>36</v>
      </c>
      <c r="B45" s="30" t="s">
        <v>62</v>
      </c>
      <c r="C45" s="25">
        <v>14</v>
      </c>
      <c r="D45" s="5">
        <v>3658900594.9801998</v>
      </c>
      <c r="E45" s="5">
        <v>0</v>
      </c>
      <c r="F45" s="6">
        <f t="shared" si="0"/>
        <v>3658900594.9801998</v>
      </c>
      <c r="G45" s="7">
        <v>27705126.170000002</v>
      </c>
      <c r="H45" s="7">
        <v>488822936.86000001</v>
      </c>
      <c r="I45" s="5">
        <v>518487915.94999999</v>
      </c>
      <c r="J45" s="8">
        <f t="shared" si="1"/>
        <v>2623884616.0001998</v>
      </c>
      <c r="K45" s="6">
        <v>999837.67</v>
      </c>
      <c r="L45" s="8">
        <v>1155520668.4964001</v>
      </c>
      <c r="M45" s="21">
        <v>0</v>
      </c>
      <c r="N45" s="21">
        <f t="shared" si="2"/>
        <v>1155520668.4964001</v>
      </c>
      <c r="O45" s="21">
        <f t="shared" si="3"/>
        <v>4815421101.1465998</v>
      </c>
      <c r="P45" s="10">
        <f t="shared" si="4"/>
        <v>3780405122.1666002</v>
      </c>
      <c r="Q45" s="1">
        <v>36</v>
      </c>
    </row>
    <row r="46" spans="1:20" ht="18" customHeight="1" thickTop="1" thickBot="1" x14ac:dyDescent="0.4">
      <c r="A46" s="1"/>
      <c r="B46" s="123" t="s">
        <v>882</v>
      </c>
      <c r="C46" s="124"/>
      <c r="D46" s="11">
        <f>SUM(D10:D45)</f>
        <v>139427341914.16528</v>
      </c>
      <c r="E46" s="11">
        <f t="shared" ref="E46:P46" si="5">SUM(E10:E45)</f>
        <v>53033483371.199409</v>
      </c>
      <c r="F46" s="11">
        <f t="shared" si="5"/>
        <v>192460825285.36472</v>
      </c>
      <c r="G46" s="11">
        <f t="shared" si="5"/>
        <v>3140306687.8400002</v>
      </c>
      <c r="H46" s="11">
        <f t="shared" si="5"/>
        <v>8266907683.3899994</v>
      </c>
      <c r="I46" s="11">
        <f t="shared" si="5"/>
        <v>17809284594.184601</v>
      </c>
      <c r="J46" s="11">
        <f t="shared" si="5"/>
        <v>163244326319.95016</v>
      </c>
      <c r="K46" s="11">
        <f>SUM(K10:K45)</f>
        <v>57593330.25</v>
      </c>
      <c r="L46" s="11">
        <f t="shared" si="5"/>
        <v>54980324609.66011</v>
      </c>
      <c r="M46" s="11">
        <f t="shared" si="5"/>
        <v>1000000000</v>
      </c>
      <c r="N46" s="11">
        <f t="shared" si="5"/>
        <v>53980324609.66011</v>
      </c>
      <c r="O46" s="11">
        <f t="shared" si="5"/>
        <v>247498743225.27484</v>
      </c>
      <c r="P46" s="11">
        <f t="shared" si="5"/>
        <v>217282244259.86023</v>
      </c>
    </row>
    <row r="47" spans="1:20" ht="13" thickTop="1" x14ac:dyDescent="0.25">
      <c r="B47" t="s">
        <v>18</v>
      </c>
      <c r="I47" s="31"/>
      <c r="J47" s="31"/>
      <c r="K47" s="32"/>
      <c r="L47" s="33"/>
      <c r="M47" s="33"/>
      <c r="N47" s="33"/>
    </row>
    <row r="48" spans="1:20" ht="13" x14ac:dyDescent="0.3">
      <c r="B48" t="s">
        <v>19</v>
      </c>
      <c r="I48" s="32"/>
      <c r="J48" s="31"/>
    </row>
    <row r="49" spans="1:15" ht="13" x14ac:dyDescent="0.3">
      <c r="C49" s="22" t="s">
        <v>25</v>
      </c>
    </row>
    <row r="50" spans="1:15" ht="13" x14ac:dyDescent="0.3">
      <c r="C50" s="22"/>
      <c r="O50" s="32"/>
    </row>
    <row r="51" spans="1:15" x14ac:dyDescent="0.25">
      <c r="I51" s="32"/>
    </row>
    <row r="52" spans="1:15" x14ac:dyDescent="0.25">
      <c r="I52" s="32"/>
    </row>
    <row r="53" spans="1:15" ht="20" x14ac:dyDescent="0.4">
      <c r="A53" s="27" t="s">
        <v>23</v>
      </c>
      <c r="L53" s="32"/>
      <c r="M53" s="32"/>
      <c r="N53" s="32"/>
    </row>
    <row r="54" spans="1:15" x14ac:dyDescent="0.25">
      <c r="L54" s="32"/>
      <c r="M54" s="32"/>
      <c r="N54" s="32"/>
    </row>
    <row r="55" spans="1:15" x14ac:dyDescent="0.25">
      <c r="I55" s="32"/>
    </row>
  </sheetData>
  <mergeCells count="19">
    <mergeCell ref="A1:Q1"/>
    <mergeCell ref="A4:P4"/>
    <mergeCell ref="D5:P5"/>
    <mergeCell ref="A7:A8"/>
    <mergeCell ref="B46:C46"/>
    <mergeCell ref="J7:J8"/>
    <mergeCell ref="G7:I7"/>
    <mergeCell ref="Q7:Q8"/>
    <mergeCell ref="P7:P8"/>
    <mergeCell ref="O7:O8"/>
    <mergeCell ref="L7:L8"/>
    <mergeCell ref="K7:K8"/>
    <mergeCell ref="F7:F8"/>
    <mergeCell ref="E7:E8"/>
    <mergeCell ref="D7:D8"/>
    <mergeCell ref="C7:C8"/>
    <mergeCell ref="M7:M8"/>
    <mergeCell ref="N7:N8"/>
    <mergeCell ref="B7:B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8"/>
  <sheetViews>
    <sheetView topLeftCell="A24" workbookViewId="0">
      <selection activeCell="G44" sqref="G44"/>
    </sheetView>
  </sheetViews>
  <sheetFormatPr defaultRowHeight="12.5" x14ac:dyDescent="0.25"/>
  <cols>
    <col min="2" max="2" width="24.1796875" customWidth="1"/>
    <col min="4" max="4" width="25.54296875" customWidth="1"/>
    <col min="5" max="5" width="24" customWidth="1"/>
    <col min="6" max="6" width="23.453125" customWidth="1"/>
    <col min="7" max="7" width="25" customWidth="1"/>
    <col min="8" max="8" width="26.1796875" customWidth="1"/>
    <col min="9" max="9" width="8.453125" customWidth="1"/>
  </cols>
  <sheetData>
    <row r="1" spans="1:9" ht="39.75" customHeight="1" x14ac:dyDescent="0.6">
      <c r="A1" s="143" t="s">
        <v>922</v>
      </c>
      <c r="B1" s="143"/>
      <c r="C1" s="143"/>
      <c r="D1" s="143"/>
      <c r="E1" s="143"/>
      <c r="F1" s="143"/>
      <c r="G1" s="143"/>
      <c r="H1" s="143"/>
      <c r="I1" s="143"/>
    </row>
    <row r="2" spans="1:9" ht="25" x14ac:dyDescent="0.5">
      <c r="A2" s="135" t="s">
        <v>916</v>
      </c>
      <c r="B2" s="136"/>
      <c r="C2" s="136"/>
      <c r="D2" s="136"/>
      <c r="E2" s="136"/>
      <c r="F2" s="136"/>
      <c r="G2" s="136"/>
      <c r="H2" s="136"/>
      <c r="I2" s="137"/>
    </row>
    <row r="3" spans="1:9" ht="36.75" customHeight="1" x14ac:dyDescent="0.4">
      <c r="A3" s="138" t="s">
        <v>920</v>
      </c>
      <c r="B3" s="138"/>
      <c r="C3" s="138"/>
      <c r="D3" s="138"/>
      <c r="E3" s="138"/>
      <c r="F3" s="138"/>
      <c r="G3" s="138"/>
      <c r="H3" s="138"/>
      <c r="I3" s="138"/>
    </row>
    <row r="4" spans="1:9" ht="17.5" x14ac:dyDescent="0.35">
      <c r="A4" s="101"/>
      <c r="B4" s="102">
        <v>1</v>
      </c>
      <c r="C4" s="102">
        <v>2</v>
      </c>
      <c r="D4" s="102">
        <v>3</v>
      </c>
      <c r="E4" s="102">
        <v>4</v>
      </c>
      <c r="F4" s="102">
        <v>5</v>
      </c>
      <c r="G4" s="102">
        <v>6</v>
      </c>
      <c r="H4" s="103" t="s">
        <v>921</v>
      </c>
      <c r="I4" s="104"/>
    </row>
    <row r="5" spans="1:9" ht="71.25" customHeight="1" x14ac:dyDescent="0.35">
      <c r="A5" s="105" t="s">
        <v>0</v>
      </c>
      <c r="B5" s="105" t="s">
        <v>14</v>
      </c>
      <c r="C5" s="106" t="s">
        <v>1</v>
      </c>
      <c r="D5" s="107" t="s">
        <v>5</v>
      </c>
      <c r="E5" s="108" t="s">
        <v>883</v>
      </c>
      <c r="F5" s="88" t="s">
        <v>914</v>
      </c>
      <c r="G5" s="105" t="s">
        <v>10</v>
      </c>
      <c r="H5" s="105" t="s">
        <v>13</v>
      </c>
      <c r="I5" s="105" t="s">
        <v>0</v>
      </c>
    </row>
    <row r="6" spans="1:9" ht="18" x14ac:dyDescent="0.4">
      <c r="A6" s="93"/>
      <c r="B6" s="93"/>
      <c r="C6" s="93"/>
      <c r="D6" s="109" t="s">
        <v>908</v>
      </c>
      <c r="E6" s="109" t="s">
        <v>908</v>
      </c>
      <c r="F6" s="109" t="s">
        <v>908</v>
      </c>
      <c r="G6" s="109" t="s">
        <v>908</v>
      </c>
      <c r="H6" s="109" t="s">
        <v>908</v>
      </c>
      <c r="I6" s="93"/>
    </row>
    <row r="7" spans="1:9" ht="18" x14ac:dyDescent="0.4">
      <c r="A7" s="110">
        <v>1</v>
      </c>
      <c r="B7" s="93" t="s">
        <v>27</v>
      </c>
      <c r="C7" s="110">
        <v>17</v>
      </c>
      <c r="D7" s="93">
        <v>2231135339.5071998</v>
      </c>
      <c r="E7" s="93">
        <v>0</v>
      </c>
      <c r="F7" s="93">
        <v>609684.00109999999</v>
      </c>
      <c r="G7" s="93">
        <v>676533441.75399995</v>
      </c>
      <c r="H7" s="93">
        <f>D7+E7+F7+G7</f>
        <v>2908278465.2622995</v>
      </c>
      <c r="I7" s="111">
        <v>1</v>
      </c>
    </row>
    <row r="8" spans="1:9" ht="18" x14ac:dyDescent="0.4">
      <c r="A8" s="110">
        <v>2</v>
      </c>
      <c r="B8" s="93" t="s">
        <v>28</v>
      </c>
      <c r="C8" s="110">
        <v>21</v>
      </c>
      <c r="D8" s="93">
        <v>2814257010.6928</v>
      </c>
      <c r="E8" s="93">
        <v>0</v>
      </c>
      <c r="F8" s="93">
        <v>769028.86340000003</v>
      </c>
      <c r="G8" s="93">
        <v>795977864.62510002</v>
      </c>
      <c r="H8" s="93">
        <f t="shared" ref="H8:H43" si="0">D8+E8+F8+G8</f>
        <v>3611003904.1813002</v>
      </c>
      <c r="I8" s="111">
        <v>2</v>
      </c>
    </row>
    <row r="9" spans="1:9" ht="18" x14ac:dyDescent="0.4">
      <c r="A9" s="110">
        <v>3</v>
      </c>
      <c r="B9" s="93" t="s">
        <v>29</v>
      </c>
      <c r="C9" s="110">
        <v>31</v>
      </c>
      <c r="D9" s="93">
        <v>3748424964.7546</v>
      </c>
      <c r="E9" s="93">
        <v>0</v>
      </c>
      <c r="F9" s="93">
        <v>1024301.2560000001</v>
      </c>
      <c r="G9" s="93">
        <v>1124129452.8543</v>
      </c>
      <c r="H9" s="93">
        <f t="shared" si="0"/>
        <v>4873578718.8649006</v>
      </c>
      <c r="I9" s="111">
        <v>3</v>
      </c>
    </row>
    <row r="10" spans="1:9" ht="18" x14ac:dyDescent="0.4">
      <c r="A10" s="110">
        <v>4</v>
      </c>
      <c r="B10" s="93" t="s">
        <v>30</v>
      </c>
      <c r="C10" s="110">
        <v>21</v>
      </c>
      <c r="D10" s="93">
        <v>2829465553.9450002</v>
      </c>
      <c r="E10" s="93">
        <v>0</v>
      </c>
      <c r="F10" s="93">
        <v>773184.777</v>
      </c>
      <c r="G10" s="93">
        <v>888625131.61020005</v>
      </c>
      <c r="H10" s="93">
        <f t="shared" si="0"/>
        <v>3718863870.3322001</v>
      </c>
      <c r="I10" s="111">
        <v>4</v>
      </c>
    </row>
    <row r="11" spans="1:9" ht="18" x14ac:dyDescent="0.4">
      <c r="A11" s="110">
        <v>5</v>
      </c>
      <c r="B11" s="93" t="s">
        <v>31</v>
      </c>
      <c r="C11" s="110">
        <v>20</v>
      </c>
      <c r="D11" s="93">
        <v>3212003319.6789999</v>
      </c>
      <c r="E11" s="93">
        <v>0</v>
      </c>
      <c r="F11" s="93">
        <v>877717.72580000001</v>
      </c>
      <c r="G11" s="93">
        <v>883721539.74810004</v>
      </c>
      <c r="H11" s="93">
        <f t="shared" si="0"/>
        <v>4096602577.1528997</v>
      </c>
      <c r="I11" s="111">
        <v>5</v>
      </c>
    </row>
    <row r="12" spans="1:9" ht="18" x14ac:dyDescent="0.4">
      <c r="A12" s="110">
        <v>6</v>
      </c>
      <c r="B12" s="93" t="s">
        <v>32</v>
      </c>
      <c r="C12" s="110">
        <v>8</v>
      </c>
      <c r="D12" s="93">
        <v>1307402921.1364</v>
      </c>
      <c r="E12" s="93">
        <v>0</v>
      </c>
      <c r="F12" s="93">
        <v>357263.24160000001</v>
      </c>
      <c r="G12" s="93">
        <v>379049264.54110003</v>
      </c>
      <c r="H12" s="93">
        <f t="shared" si="0"/>
        <v>1686809448.9191</v>
      </c>
      <c r="I12" s="111">
        <v>6</v>
      </c>
    </row>
    <row r="13" spans="1:9" ht="18" x14ac:dyDescent="0.4">
      <c r="A13" s="110">
        <v>7</v>
      </c>
      <c r="B13" s="93" t="s">
        <v>33</v>
      </c>
      <c r="C13" s="110">
        <v>23</v>
      </c>
      <c r="D13" s="93">
        <v>3495156729.5012002</v>
      </c>
      <c r="E13" s="93">
        <f>-139538498.52</f>
        <v>-139538498.52000001</v>
      </c>
      <c r="F13" s="93">
        <v>955092.72880000004</v>
      </c>
      <c r="G13" s="93">
        <v>924744444.25380003</v>
      </c>
      <c r="H13" s="93">
        <f t="shared" si="0"/>
        <v>4281317767.9638</v>
      </c>
      <c r="I13" s="111">
        <v>7</v>
      </c>
    </row>
    <row r="14" spans="1:9" ht="18" x14ac:dyDescent="0.4">
      <c r="A14" s="110">
        <v>8</v>
      </c>
      <c r="B14" s="93" t="s">
        <v>34</v>
      </c>
      <c r="C14" s="110">
        <v>27</v>
      </c>
      <c r="D14" s="93">
        <v>3794692793.3010998</v>
      </c>
      <c r="E14" s="93">
        <v>0</v>
      </c>
      <c r="F14" s="93">
        <v>1036944.4848</v>
      </c>
      <c r="G14" s="93">
        <v>1023317949.4988</v>
      </c>
      <c r="H14" s="93">
        <f t="shared" si="0"/>
        <v>4819047687.2846994</v>
      </c>
      <c r="I14" s="111">
        <v>8</v>
      </c>
    </row>
    <row r="15" spans="1:9" ht="18" x14ac:dyDescent="0.4">
      <c r="A15" s="110">
        <v>9</v>
      </c>
      <c r="B15" s="93" t="s">
        <v>35</v>
      </c>
      <c r="C15" s="110">
        <v>18</v>
      </c>
      <c r="D15" s="93">
        <v>2446318926.5537</v>
      </c>
      <c r="E15" s="93">
        <f>-38551266.1</f>
        <v>-38551266.100000001</v>
      </c>
      <c r="F15" s="93">
        <v>668485.44990000001</v>
      </c>
      <c r="G15" s="93">
        <v>696084369.94640005</v>
      </c>
      <c r="H15" s="93">
        <f t="shared" si="0"/>
        <v>3104520515.8500004</v>
      </c>
      <c r="I15" s="111">
        <v>9</v>
      </c>
    </row>
    <row r="16" spans="1:9" ht="18" x14ac:dyDescent="0.4">
      <c r="A16" s="110">
        <v>10</v>
      </c>
      <c r="B16" s="93" t="s">
        <v>36</v>
      </c>
      <c r="C16" s="110">
        <v>25</v>
      </c>
      <c r="D16" s="93">
        <v>3134606848.5089002</v>
      </c>
      <c r="E16" s="93">
        <v>0</v>
      </c>
      <c r="F16" s="93">
        <v>856568.22860000003</v>
      </c>
      <c r="G16" s="93">
        <v>1055138787.2237999</v>
      </c>
      <c r="H16" s="93">
        <f t="shared" si="0"/>
        <v>4190602203.9612999</v>
      </c>
      <c r="I16" s="111">
        <v>10</v>
      </c>
    </row>
    <row r="17" spans="1:9" ht="18" x14ac:dyDescent="0.4">
      <c r="A17" s="110">
        <v>11</v>
      </c>
      <c r="B17" s="93" t="s">
        <v>37</v>
      </c>
      <c r="C17" s="110">
        <v>13</v>
      </c>
      <c r="D17" s="93">
        <v>1809629083.0569999</v>
      </c>
      <c r="E17" s="93">
        <f>-48857921.3406</f>
        <v>-48857921.340599999</v>
      </c>
      <c r="F17" s="93">
        <v>494502.45380000002</v>
      </c>
      <c r="G17" s="93">
        <v>546770122.45860004</v>
      </c>
      <c r="H17" s="93">
        <f t="shared" si="0"/>
        <v>2308035786.6287999</v>
      </c>
      <c r="I17" s="111">
        <v>11</v>
      </c>
    </row>
    <row r="18" spans="1:9" ht="18" x14ac:dyDescent="0.4">
      <c r="A18" s="110">
        <v>12</v>
      </c>
      <c r="B18" s="93" t="s">
        <v>38</v>
      </c>
      <c r="C18" s="110">
        <v>18</v>
      </c>
      <c r="D18" s="93">
        <v>2398398510.6564999</v>
      </c>
      <c r="E18" s="93">
        <v>0</v>
      </c>
      <c r="F18" s="93">
        <v>655390.63219999999</v>
      </c>
      <c r="G18" s="93">
        <v>805803555.13829994</v>
      </c>
      <c r="H18" s="93">
        <f t="shared" si="0"/>
        <v>3204857456.4269996</v>
      </c>
      <c r="I18" s="111">
        <v>12</v>
      </c>
    </row>
    <row r="19" spans="1:9" ht="18" x14ac:dyDescent="0.4">
      <c r="A19" s="110">
        <v>13</v>
      </c>
      <c r="B19" s="93" t="s">
        <v>39</v>
      </c>
      <c r="C19" s="110">
        <v>16</v>
      </c>
      <c r="D19" s="93">
        <v>1904415393.8231001</v>
      </c>
      <c r="E19" s="93">
        <v>0</v>
      </c>
      <c r="F19" s="93">
        <v>520403.92910000001</v>
      </c>
      <c r="G19" s="93">
        <v>614595661.40369999</v>
      </c>
      <c r="H19" s="93">
        <f t="shared" si="0"/>
        <v>2519531459.1559</v>
      </c>
      <c r="I19" s="111">
        <v>13</v>
      </c>
    </row>
    <row r="20" spans="1:9" ht="18" x14ac:dyDescent="0.4">
      <c r="A20" s="110">
        <v>14</v>
      </c>
      <c r="B20" s="93" t="s">
        <v>40</v>
      </c>
      <c r="C20" s="110">
        <v>17</v>
      </c>
      <c r="D20" s="93">
        <v>2436808543.8228002</v>
      </c>
      <c r="E20" s="93">
        <v>0</v>
      </c>
      <c r="F20" s="93">
        <v>665886.62589999998</v>
      </c>
      <c r="G20" s="93">
        <v>769483621.14320004</v>
      </c>
      <c r="H20" s="93">
        <f t="shared" si="0"/>
        <v>3206958051.5918999</v>
      </c>
      <c r="I20" s="111">
        <v>14</v>
      </c>
    </row>
    <row r="21" spans="1:9" ht="18" x14ac:dyDescent="0.4">
      <c r="A21" s="110">
        <v>15</v>
      </c>
      <c r="B21" s="93" t="s">
        <v>41</v>
      </c>
      <c r="C21" s="110">
        <v>11</v>
      </c>
      <c r="D21" s="93">
        <v>1669702916.1592</v>
      </c>
      <c r="E21" s="93">
        <f>-53983557.43</f>
        <v>-53983557.43</v>
      </c>
      <c r="F21" s="93">
        <v>456265.98109999998</v>
      </c>
      <c r="G21" s="93">
        <v>469504745.10790002</v>
      </c>
      <c r="H21" s="93">
        <f t="shared" si="0"/>
        <v>2085680369.8182001</v>
      </c>
      <c r="I21" s="111">
        <v>15</v>
      </c>
    </row>
    <row r="22" spans="1:9" ht="18" x14ac:dyDescent="0.4">
      <c r="A22" s="110">
        <v>16</v>
      </c>
      <c r="B22" s="93" t="s">
        <v>42</v>
      </c>
      <c r="C22" s="110">
        <v>27</v>
      </c>
      <c r="D22" s="93">
        <v>3265865512.2568002</v>
      </c>
      <c r="E22" s="93">
        <v>0</v>
      </c>
      <c r="F22" s="93">
        <v>892436.20380000002</v>
      </c>
      <c r="G22" s="93">
        <v>1010988939.2388999</v>
      </c>
      <c r="H22" s="93">
        <f t="shared" si="0"/>
        <v>4277746887.6995001</v>
      </c>
      <c r="I22" s="111">
        <v>16</v>
      </c>
    </row>
    <row r="23" spans="1:9" ht="18" x14ac:dyDescent="0.4">
      <c r="A23" s="110">
        <v>17</v>
      </c>
      <c r="B23" s="93" t="s">
        <v>43</v>
      </c>
      <c r="C23" s="110">
        <v>27</v>
      </c>
      <c r="D23" s="93">
        <v>3431099212.2614999</v>
      </c>
      <c r="E23" s="93">
        <v>0</v>
      </c>
      <c r="F23" s="93">
        <v>937588.25780000002</v>
      </c>
      <c r="G23" s="93">
        <v>1063648469.9069</v>
      </c>
      <c r="H23" s="93">
        <f t="shared" si="0"/>
        <v>4495685270.4261999</v>
      </c>
      <c r="I23" s="111">
        <v>17</v>
      </c>
    </row>
    <row r="24" spans="1:9" ht="18" x14ac:dyDescent="0.4">
      <c r="A24" s="110">
        <v>18</v>
      </c>
      <c r="B24" s="93" t="s">
        <v>44</v>
      </c>
      <c r="C24" s="110">
        <v>23</v>
      </c>
      <c r="D24" s="93">
        <v>3858595955.0988002</v>
      </c>
      <c r="E24" s="93">
        <v>0</v>
      </c>
      <c r="F24" s="93">
        <v>1054406.7760999999</v>
      </c>
      <c r="G24" s="93">
        <v>1131197180.7574</v>
      </c>
      <c r="H24" s="93">
        <f t="shared" si="0"/>
        <v>4990847542.6323004</v>
      </c>
      <c r="I24" s="111">
        <v>18</v>
      </c>
    </row>
    <row r="25" spans="1:9" ht="18" x14ac:dyDescent="0.4">
      <c r="A25" s="110">
        <v>19</v>
      </c>
      <c r="B25" s="93" t="s">
        <v>45</v>
      </c>
      <c r="C25" s="110">
        <v>44</v>
      </c>
      <c r="D25" s="93">
        <v>6143215464.2966003</v>
      </c>
      <c r="E25" s="93">
        <v>0</v>
      </c>
      <c r="F25" s="93">
        <v>1678705.9565000001</v>
      </c>
      <c r="G25" s="93">
        <v>1947232881.8675001</v>
      </c>
      <c r="H25" s="93">
        <f t="shared" si="0"/>
        <v>8092127052.1206007</v>
      </c>
      <c r="I25" s="111">
        <v>19</v>
      </c>
    </row>
    <row r="26" spans="1:9" ht="18" x14ac:dyDescent="0.4">
      <c r="A26" s="110">
        <v>20</v>
      </c>
      <c r="B26" s="93" t="s">
        <v>46</v>
      </c>
      <c r="C26" s="110">
        <v>34</v>
      </c>
      <c r="D26" s="93">
        <v>4676934499.2903996</v>
      </c>
      <c r="E26" s="93">
        <v>0</v>
      </c>
      <c r="F26" s="93">
        <v>1278027.4188000001</v>
      </c>
      <c r="G26" s="93">
        <v>1338816629.2444999</v>
      </c>
      <c r="H26" s="93">
        <f t="shared" si="0"/>
        <v>6017029155.9537001</v>
      </c>
      <c r="I26" s="111">
        <v>20</v>
      </c>
    </row>
    <row r="27" spans="1:9" ht="18" x14ac:dyDescent="0.4">
      <c r="A27" s="110">
        <v>21</v>
      </c>
      <c r="B27" s="93" t="s">
        <v>47</v>
      </c>
      <c r="C27" s="110">
        <v>21</v>
      </c>
      <c r="D27" s="93">
        <v>2951647687.1606998</v>
      </c>
      <c r="E27" s="93">
        <v>0</v>
      </c>
      <c r="F27" s="93">
        <v>806572.48349999997</v>
      </c>
      <c r="G27" s="93">
        <v>812872637.49580002</v>
      </c>
      <c r="H27" s="93">
        <f t="shared" si="0"/>
        <v>3765326897.1399999</v>
      </c>
      <c r="I27" s="111">
        <v>21</v>
      </c>
    </row>
    <row r="28" spans="1:9" ht="18" x14ac:dyDescent="0.4">
      <c r="A28" s="110">
        <v>22</v>
      </c>
      <c r="B28" s="93" t="s">
        <v>48</v>
      </c>
      <c r="C28" s="110">
        <v>21</v>
      </c>
      <c r="D28" s="93">
        <v>3050744088.4898</v>
      </c>
      <c r="E28" s="93">
        <f>-89972595.51</f>
        <v>-89972595.510000005</v>
      </c>
      <c r="F28" s="93">
        <v>833651.74190000002</v>
      </c>
      <c r="G28" s="93">
        <v>803034086.42949998</v>
      </c>
      <c r="H28" s="93">
        <f t="shared" si="0"/>
        <v>3764639231.1511998</v>
      </c>
      <c r="I28" s="111">
        <v>22</v>
      </c>
    </row>
    <row r="29" spans="1:9" ht="18" x14ac:dyDescent="0.4">
      <c r="A29" s="110">
        <v>23</v>
      </c>
      <c r="B29" s="93" t="s">
        <v>49</v>
      </c>
      <c r="C29" s="110">
        <v>16</v>
      </c>
      <c r="D29" s="93">
        <v>2158720992.5524001</v>
      </c>
      <c r="E29" s="93">
        <v>0</v>
      </c>
      <c r="F29" s="93">
        <v>589895.92839999998</v>
      </c>
      <c r="G29" s="93">
        <v>600348508.45210004</v>
      </c>
      <c r="H29" s="93">
        <f t="shared" si="0"/>
        <v>2759659396.9329004</v>
      </c>
      <c r="I29" s="111">
        <v>23</v>
      </c>
    </row>
    <row r="30" spans="1:9" ht="18" x14ac:dyDescent="0.4">
      <c r="A30" s="110">
        <v>24</v>
      </c>
      <c r="B30" s="93" t="s">
        <v>50</v>
      </c>
      <c r="C30" s="110">
        <v>20</v>
      </c>
      <c r="D30" s="93">
        <v>3677372982.0198998</v>
      </c>
      <c r="E30" s="93">
        <v>0</v>
      </c>
      <c r="F30" s="93">
        <v>1004885.4649</v>
      </c>
      <c r="G30" s="93">
        <v>5976984735.2883997</v>
      </c>
      <c r="H30" s="93">
        <f t="shared" si="0"/>
        <v>9655362602.7731991</v>
      </c>
      <c r="I30" s="111">
        <v>24</v>
      </c>
    </row>
    <row r="31" spans="1:9" ht="18" x14ac:dyDescent="0.4">
      <c r="A31" s="110">
        <v>25</v>
      </c>
      <c r="B31" s="93" t="s">
        <v>51</v>
      </c>
      <c r="C31" s="110">
        <v>13</v>
      </c>
      <c r="D31" s="93">
        <v>1925951190.3610001</v>
      </c>
      <c r="E31" s="93">
        <f>-39238127.24</f>
        <v>-39238127.240000002</v>
      </c>
      <c r="F31" s="93">
        <v>526288.83909999998</v>
      </c>
      <c r="G31" s="93">
        <v>492251855.5399</v>
      </c>
      <c r="H31" s="93">
        <f t="shared" si="0"/>
        <v>2379491207.5</v>
      </c>
      <c r="I31" s="111">
        <v>25</v>
      </c>
    </row>
    <row r="32" spans="1:9" ht="18" x14ac:dyDescent="0.4">
      <c r="A32" s="110">
        <v>26</v>
      </c>
      <c r="B32" s="93" t="s">
        <v>52</v>
      </c>
      <c r="C32" s="110">
        <v>25</v>
      </c>
      <c r="D32" s="93">
        <v>3564787091.0039001</v>
      </c>
      <c r="E32" s="93">
        <v>0</v>
      </c>
      <c r="F32" s="93">
        <v>974120.04460000002</v>
      </c>
      <c r="G32" s="93">
        <v>966770015.42159998</v>
      </c>
      <c r="H32" s="93">
        <f t="shared" si="0"/>
        <v>4532531226.4701004</v>
      </c>
      <c r="I32" s="111">
        <v>26</v>
      </c>
    </row>
    <row r="33" spans="1:9" ht="18" x14ac:dyDescent="0.4">
      <c r="A33" s="110">
        <v>27</v>
      </c>
      <c r="B33" s="93" t="s">
        <v>53</v>
      </c>
      <c r="C33" s="110">
        <v>20</v>
      </c>
      <c r="D33" s="93">
        <v>2543106221.7498002</v>
      </c>
      <c r="E33" s="93">
        <f>-115776950.4</f>
        <v>-115776950.40000001</v>
      </c>
      <c r="F33" s="93">
        <v>694933.71799999999</v>
      </c>
      <c r="G33" s="93">
        <v>851672754.86979997</v>
      </c>
      <c r="H33" s="93">
        <f t="shared" si="0"/>
        <v>3279696959.9376001</v>
      </c>
      <c r="I33" s="111">
        <v>27</v>
      </c>
    </row>
    <row r="34" spans="1:9" ht="18" x14ac:dyDescent="0.4">
      <c r="A34" s="110">
        <v>28</v>
      </c>
      <c r="B34" s="93" t="s">
        <v>54</v>
      </c>
      <c r="C34" s="110">
        <v>18</v>
      </c>
      <c r="D34" s="93">
        <v>2428827304.526</v>
      </c>
      <c r="E34" s="93">
        <f>-47177126.82</f>
        <v>-47177126.82</v>
      </c>
      <c r="F34" s="93">
        <v>663705.65819999995</v>
      </c>
      <c r="G34" s="93">
        <v>743394780.176</v>
      </c>
      <c r="H34" s="93">
        <f t="shared" si="0"/>
        <v>3125708663.5401998</v>
      </c>
      <c r="I34" s="111">
        <v>28</v>
      </c>
    </row>
    <row r="35" spans="1:9" ht="18" x14ac:dyDescent="0.4">
      <c r="A35" s="110">
        <v>29</v>
      </c>
      <c r="B35" s="93" t="s">
        <v>55</v>
      </c>
      <c r="C35" s="110">
        <v>30</v>
      </c>
      <c r="D35" s="93">
        <v>3289907992.5496001</v>
      </c>
      <c r="E35" s="93">
        <f>-82028645.4</f>
        <v>-82028645.400000006</v>
      </c>
      <c r="F35" s="93">
        <v>899006.09459999995</v>
      </c>
      <c r="G35" s="93">
        <v>1040706675.0393</v>
      </c>
      <c r="H35" s="93">
        <f t="shared" si="0"/>
        <v>4249485028.2835002</v>
      </c>
      <c r="I35" s="111">
        <v>29</v>
      </c>
    </row>
    <row r="36" spans="1:9" ht="18" x14ac:dyDescent="0.4">
      <c r="A36" s="110">
        <v>30</v>
      </c>
      <c r="B36" s="93" t="s">
        <v>56</v>
      </c>
      <c r="C36" s="110">
        <v>33</v>
      </c>
      <c r="D36" s="93">
        <v>4149962239.7248998</v>
      </c>
      <c r="E36" s="93">
        <f>-83688581.46</f>
        <v>-83688581.459999993</v>
      </c>
      <c r="F36" s="93">
        <v>1134026.0438999999</v>
      </c>
      <c r="G36" s="93">
        <v>1477331514.8757</v>
      </c>
      <c r="H36" s="93">
        <f t="shared" si="0"/>
        <v>5544739199.1844997</v>
      </c>
      <c r="I36" s="111">
        <v>30</v>
      </c>
    </row>
    <row r="37" spans="1:9" ht="18" x14ac:dyDescent="0.4">
      <c r="A37" s="110">
        <v>31</v>
      </c>
      <c r="B37" s="93" t="s">
        <v>57</v>
      </c>
      <c r="C37" s="110">
        <v>17</v>
      </c>
      <c r="D37" s="93">
        <v>2601470287.6816001</v>
      </c>
      <c r="E37" s="93">
        <v>0</v>
      </c>
      <c r="F37" s="93">
        <v>710882.38619999995</v>
      </c>
      <c r="G37" s="93">
        <v>718951490.48049998</v>
      </c>
      <c r="H37" s="93">
        <f t="shared" si="0"/>
        <v>3321132660.5482998</v>
      </c>
      <c r="I37" s="111">
        <v>31</v>
      </c>
    </row>
    <row r="38" spans="1:9" ht="18" x14ac:dyDescent="0.4">
      <c r="A38" s="110">
        <v>32</v>
      </c>
      <c r="B38" s="93" t="s">
        <v>58</v>
      </c>
      <c r="C38" s="110">
        <v>23</v>
      </c>
      <c r="D38" s="93">
        <v>3224666639.0283999</v>
      </c>
      <c r="E38" s="93">
        <v>0</v>
      </c>
      <c r="F38" s="93">
        <v>881178.12650000001</v>
      </c>
      <c r="G38" s="93">
        <v>1203513874.4296999</v>
      </c>
      <c r="H38" s="93">
        <f t="shared" si="0"/>
        <v>4429061691.5846004</v>
      </c>
      <c r="I38" s="111">
        <v>32</v>
      </c>
    </row>
    <row r="39" spans="1:9" ht="18" x14ac:dyDescent="0.4">
      <c r="A39" s="110">
        <v>33</v>
      </c>
      <c r="B39" s="93" t="s">
        <v>59</v>
      </c>
      <c r="C39" s="110">
        <v>23</v>
      </c>
      <c r="D39" s="93">
        <v>3247738406.2940998</v>
      </c>
      <c r="E39" s="93">
        <f>-35989038.17</f>
        <v>-35989038.170000002</v>
      </c>
      <c r="F39" s="93">
        <v>887482.75870000001</v>
      </c>
      <c r="G39" s="93">
        <v>878115665.80669999</v>
      </c>
      <c r="H39" s="93">
        <f t="shared" si="0"/>
        <v>4090752516.6894999</v>
      </c>
      <c r="I39" s="111">
        <v>33</v>
      </c>
    </row>
    <row r="40" spans="1:9" ht="18" x14ac:dyDescent="0.4">
      <c r="A40" s="110">
        <v>34</v>
      </c>
      <c r="B40" s="93" t="s">
        <v>60</v>
      </c>
      <c r="C40" s="110">
        <v>16</v>
      </c>
      <c r="D40" s="93">
        <v>2434190801.0254002</v>
      </c>
      <c r="E40" s="93">
        <v>0</v>
      </c>
      <c r="F40" s="93">
        <v>665171.2966</v>
      </c>
      <c r="G40" s="93">
        <v>599017956.14849997</v>
      </c>
      <c r="H40" s="93">
        <f t="shared" si="0"/>
        <v>3033873928.4705</v>
      </c>
      <c r="I40" s="111">
        <v>34</v>
      </c>
    </row>
    <row r="41" spans="1:9" ht="18" x14ac:dyDescent="0.4">
      <c r="A41" s="110">
        <v>35</v>
      </c>
      <c r="B41" s="93" t="s">
        <v>61</v>
      </c>
      <c r="C41" s="110">
        <v>17</v>
      </c>
      <c r="D41" s="93">
        <v>2447365524.3178</v>
      </c>
      <c r="E41" s="93">
        <v>0</v>
      </c>
      <c r="F41" s="93">
        <v>668771.44519999996</v>
      </c>
      <c r="G41" s="93">
        <v>638221126.53740001</v>
      </c>
      <c r="H41" s="93">
        <f t="shared" si="0"/>
        <v>3086255422.3003998</v>
      </c>
      <c r="I41" s="111">
        <v>35</v>
      </c>
    </row>
    <row r="42" spans="1:9" ht="18" x14ac:dyDescent="0.4">
      <c r="A42" s="110">
        <v>36</v>
      </c>
      <c r="B42" s="93" t="s">
        <v>62</v>
      </c>
      <c r="C42" s="110">
        <v>14</v>
      </c>
      <c r="D42" s="93">
        <v>2211358353.0464001</v>
      </c>
      <c r="E42" s="93">
        <v>0</v>
      </c>
      <c r="F42" s="93">
        <v>604279.70660000003</v>
      </c>
      <c r="G42" s="93">
        <v>619090200.70439994</v>
      </c>
      <c r="H42" s="93">
        <f t="shared" si="0"/>
        <v>2831052833.4574003</v>
      </c>
      <c r="I42" s="111">
        <v>36</v>
      </c>
    </row>
    <row r="43" spans="1:9" ht="18" x14ac:dyDescent="0.4">
      <c r="A43" s="110">
        <v>37</v>
      </c>
      <c r="B43" s="93" t="s">
        <v>917</v>
      </c>
      <c r="C43" s="110">
        <v>6</v>
      </c>
      <c r="D43" s="93">
        <v>976689056.14670002</v>
      </c>
      <c r="E43" s="93">
        <v>0</v>
      </c>
      <c r="F43" s="93">
        <v>266891.78419999999</v>
      </c>
      <c r="G43" s="93">
        <v>1918585296.7444</v>
      </c>
      <c r="H43" s="93">
        <f t="shared" si="0"/>
        <v>2895541244.6753001</v>
      </c>
      <c r="I43" s="111">
        <v>37</v>
      </c>
    </row>
    <row r="44" spans="1:9" ht="18" x14ac:dyDescent="0.4">
      <c r="A44" s="110"/>
      <c r="B44" s="112" t="s">
        <v>918</v>
      </c>
      <c r="C44" s="93"/>
      <c r="D44" s="94">
        <f>SUM(D7:D43)</f>
        <v>107492636355.98099</v>
      </c>
      <c r="E44" s="94">
        <f>SUM(E7:E43)</f>
        <v>-774802308.39060009</v>
      </c>
      <c r="F44" s="94">
        <f t="shared" ref="F44:H44" si="1">SUM(F7:F43)</f>
        <v>29373628.513199989</v>
      </c>
      <c r="G44" s="94">
        <f t="shared" si="1"/>
        <v>38486227226.762192</v>
      </c>
      <c r="H44" s="94">
        <f t="shared" si="1"/>
        <v>145233434902.86581</v>
      </c>
      <c r="I44" s="111"/>
    </row>
    <row r="45" spans="1:9" ht="18" x14ac:dyDescent="0.4">
      <c r="A45" s="139"/>
      <c r="B45" s="139"/>
      <c r="C45" s="139"/>
      <c r="D45" s="139"/>
      <c r="E45" s="139"/>
      <c r="F45" s="139"/>
      <c r="G45" s="139"/>
      <c r="H45" s="139"/>
      <c r="I45" s="139"/>
    </row>
    <row r="46" spans="1:9" ht="17.5" x14ac:dyDescent="0.35">
      <c r="A46" s="140" t="s">
        <v>919</v>
      </c>
      <c r="B46" s="141"/>
      <c r="C46" s="141"/>
      <c r="D46" s="141"/>
      <c r="E46" s="141"/>
      <c r="F46" s="141"/>
      <c r="G46" s="141"/>
      <c r="H46" s="141"/>
      <c r="I46" s="142"/>
    </row>
    <row r="48" spans="1:9" x14ac:dyDescent="0.25">
      <c r="G48" s="32"/>
    </row>
  </sheetData>
  <mergeCells count="5">
    <mergeCell ref="A2:I2"/>
    <mergeCell ref="A3:I3"/>
    <mergeCell ref="A45:I45"/>
    <mergeCell ref="A46:I46"/>
    <mergeCell ref="A1:I1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S414"/>
  <sheetViews>
    <sheetView tabSelected="1" topLeftCell="B4" zoomScale="50" zoomScaleNormal="50" workbookViewId="0">
      <pane xSplit="3" ySplit="3" topLeftCell="E398" activePane="bottomRight" state="frozen"/>
      <selection activeCell="B4" sqref="B4"/>
      <selection pane="topRight" activeCell="E4" sqref="E4"/>
      <selection pane="bottomLeft" activeCell="B7" sqref="B7"/>
      <selection pane="bottomRight" activeCell="S413" sqref="S413"/>
    </sheetView>
  </sheetViews>
  <sheetFormatPr defaultRowHeight="12.5" x14ac:dyDescent="0.25"/>
  <cols>
    <col min="1" max="1" width="9.26953125" bestFit="1" customWidth="1"/>
    <col min="2" max="2" width="13.81640625" bestFit="1" customWidth="1"/>
    <col min="3" max="3" width="6.1796875" customWidth="1"/>
    <col min="4" max="4" width="23.81640625" bestFit="1" customWidth="1"/>
    <col min="5" max="5" width="17.1796875" customWidth="1"/>
    <col min="6" max="7" width="22" customWidth="1"/>
    <col min="8" max="8" width="18.453125" customWidth="1"/>
    <col min="9" max="9" width="19.7265625" bestFit="1" customWidth="1"/>
    <col min="10" max="10" width="0.7265625" customWidth="1"/>
    <col min="11" max="11" width="4.7265625" style="18" customWidth="1"/>
    <col min="12" max="12" width="13" customWidth="1"/>
    <col min="13" max="13" width="9.453125" bestFit="1" customWidth="1"/>
    <col min="14" max="14" width="22.26953125" customWidth="1"/>
    <col min="15" max="15" width="23.90625" bestFit="1" customWidth="1"/>
    <col min="16" max="17" width="21.81640625" customWidth="1"/>
    <col min="18" max="18" width="22.81640625" bestFit="1" customWidth="1"/>
    <col min="19" max="19" width="23.90625" bestFit="1" customWidth="1"/>
  </cols>
  <sheetData>
    <row r="1" spans="1:19" ht="25" x14ac:dyDescent="0.5">
      <c r="A1" s="132" t="s">
        <v>22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19" ht="25" hidden="1" x14ac:dyDescent="0.5">
      <c r="A2" s="28"/>
      <c r="B2" s="28"/>
      <c r="C2" s="28"/>
      <c r="D2" s="28"/>
      <c r="E2" s="28"/>
      <c r="F2" s="28"/>
      <c r="G2" s="113"/>
      <c r="H2" s="28"/>
      <c r="I2" s="28"/>
      <c r="J2" s="28"/>
      <c r="K2" s="28"/>
      <c r="L2" s="28"/>
      <c r="M2" s="28"/>
      <c r="N2" s="28"/>
      <c r="O2" s="28"/>
      <c r="P2" s="28"/>
      <c r="Q2" s="113"/>
      <c r="R2" s="28"/>
      <c r="S2" s="28"/>
    </row>
    <row r="3" spans="1:19" ht="17.5" x14ac:dyDescent="0.35">
      <c r="J3" s="24" t="s">
        <v>15</v>
      </c>
    </row>
    <row r="4" spans="1:19" ht="45" customHeight="1" x14ac:dyDescent="0.4">
      <c r="B4" s="152" t="s">
        <v>923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</row>
    <row r="5" spans="1:19" x14ac:dyDescent="0.25">
      <c r="J5" s="18">
        <v>0</v>
      </c>
    </row>
    <row r="6" spans="1:19" ht="91.5" customHeight="1" x14ac:dyDescent="0.3">
      <c r="A6" s="14" t="s">
        <v>0</v>
      </c>
      <c r="B6" s="3" t="s">
        <v>8</v>
      </c>
      <c r="C6" s="3" t="s">
        <v>0</v>
      </c>
      <c r="D6" s="3" t="s">
        <v>9</v>
      </c>
      <c r="E6" s="3" t="s">
        <v>5</v>
      </c>
      <c r="F6" s="3" t="s">
        <v>883</v>
      </c>
      <c r="G6" s="3" t="s">
        <v>26</v>
      </c>
      <c r="H6" s="3" t="s">
        <v>10</v>
      </c>
      <c r="I6" s="3" t="s">
        <v>16</v>
      </c>
      <c r="J6" s="12"/>
      <c r="K6" s="19"/>
      <c r="L6" s="3" t="s">
        <v>8</v>
      </c>
      <c r="M6" s="3" t="s">
        <v>0</v>
      </c>
      <c r="N6" s="3" t="s">
        <v>9</v>
      </c>
      <c r="O6" s="3" t="s">
        <v>5</v>
      </c>
      <c r="P6" s="3" t="s">
        <v>883</v>
      </c>
      <c r="Q6" s="3" t="s">
        <v>26</v>
      </c>
      <c r="R6" s="3" t="s">
        <v>10</v>
      </c>
      <c r="S6" s="3" t="s">
        <v>16</v>
      </c>
    </row>
    <row r="7" spans="1:19" ht="15" x14ac:dyDescent="0.3">
      <c r="A7" s="1"/>
      <c r="B7" s="1"/>
      <c r="C7" s="1"/>
      <c r="D7" s="1"/>
      <c r="E7" s="109" t="s">
        <v>908</v>
      </c>
      <c r="F7" s="109" t="s">
        <v>908</v>
      </c>
      <c r="G7" s="109" t="s">
        <v>908</v>
      </c>
      <c r="H7" s="109" t="s">
        <v>908</v>
      </c>
      <c r="I7" s="109" t="s">
        <v>908</v>
      </c>
      <c r="J7" s="12"/>
      <c r="K7" s="19"/>
      <c r="L7" s="4"/>
      <c r="M7" s="4"/>
      <c r="N7" s="4"/>
      <c r="O7" s="109" t="s">
        <v>908</v>
      </c>
      <c r="P7" s="109" t="s">
        <v>908</v>
      </c>
      <c r="Q7" s="109" t="s">
        <v>908</v>
      </c>
      <c r="R7" s="109" t="s">
        <v>908</v>
      </c>
      <c r="S7" s="109" t="s">
        <v>908</v>
      </c>
    </row>
    <row r="8" spans="1:19" ht="25" customHeight="1" x14ac:dyDescent="0.25">
      <c r="A8" s="150">
        <v>1</v>
      </c>
      <c r="B8" s="147" t="s">
        <v>27</v>
      </c>
      <c r="C8" s="1">
        <v>1</v>
      </c>
      <c r="D8" s="5" t="s">
        <v>66</v>
      </c>
      <c r="E8" s="5">
        <v>114302889.15880001</v>
      </c>
      <c r="F8" s="5">
        <v>0</v>
      </c>
      <c r="G8" s="5">
        <v>31234.6103</v>
      </c>
      <c r="H8" s="5">
        <v>34911438.940300003</v>
      </c>
      <c r="I8" s="6">
        <f t="shared" ref="I8:I71" si="0">SUM(E8:H8)</f>
        <v>149245562.7094</v>
      </c>
      <c r="J8" s="12"/>
      <c r="K8" s="153">
        <v>19</v>
      </c>
      <c r="L8" s="147" t="s">
        <v>45</v>
      </c>
      <c r="M8" s="13">
        <v>26</v>
      </c>
      <c r="N8" s="5" t="s">
        <v>447</v>
      </c>
      <c r="O8" s="5">
        <v>121004748.8663</v>
      </c>
      <c r="P8" s="5">
        <v>0</v>
      </c>
      <c r="Q8" s="5">
        <v>33065.972300000001</v>
      </c>
      <c r="R8" s="5">
        <v>35821297.7544</v>
      </c>
      <c r="S8" s="6">
        <f t="shared" ref="S8:S26" si="1">SUM(O8:R8)</f>
        <v>156859112.59299999</v>
      </c>
    </row>
    <row r="9" spans="1:19" ht="25" customHeight="1" x14ac:dyDescent="0.25">
      <c r="A9" s="150"/>
      <c r="B9" s="148"/>
      <c r="C9" s="1">
        <v>2</v>
      </c>
      <c r="D9" s="5" t="s">
        <v>67</v>
      </c>
      <c r="E9" s="5">
        <v>190699480.2299</v>
      </c>
      <c r="F9" s="5">
        <v>0</v>
      </c>
      <c r="G9" s="5">
        <v>52110.878299999997</v>
      </c>
      <c r="H9" s="5">
        <v>61007063.762800001</v>
      </c>
      <c r="I9" s="6">
        <f t="shared" si="0"/>
        <v>251758654.87100002</v>
      </c>
      <c r="J9" s="12"/>
      <c r="K9" s="153"/>
      <c r="L9" s="148"/>
      <c r="M9" s="13">
        <v>27</v>
      </c>
      <c r="N9" s="5" t="s">
        <v>448</v>
      </c>
      <c r="O9" s="5">
        <v>118504028.1433</v>
      </c>
      <c r="P9" s="5">
        <v>0</v>
      </c>
      <c r="Q9" s="5">
        <v>32382.620999999999</v>
      </c>
      <c r="R9" s="5">
        <v>38591427.631399997</v>
      </c>
      <c r="S9" s="6">
        <f t="shared" si="1"/>
        <v>157127838.39570001</v>
      </c>
    </row>
    <row r="10" spans="1:19" ht="25" customHeight="1" x14ac:dyDescent="0.25">
      <c r="A10" s="150"/>
      <c r="B10" s="148"/>
      <c r="C10" s="1">
        <v>3</v>
      </c>
      <c r="D10" s="5" t="s">
        <v>68</v>
      </c>
      <c r="E10" s="5">
        <v>134178080.3276</v>
      </c>
      <c r="F10" s="5">
        <v>0</v>
      </c>
      <c r="G10" s="5">
        <v>36665.740299999998</v>
      </c>
      <c r="H10" s="5">
        <v>40084800.630000003</v>
      </c>
      <c r="I10" s="6">
        <f t="shared" si="0"/>
        <v>174299546.6979</v>
      </c>
      <c r="J10" s="12"/>
      <c r="K10" s="153"/>
      <c r="L10" s="148"/>
      <c r="M10" s="13">
        <v>28</v>
      </c>
      <c r="N10" s="5" t="s">
        <v>449</v>
      </c>
      <c r="O10" s="5">
        <v>118611300.65440001</v>
      </c>
      <c r="P10" s="5">
        <v>0</v>
      </c>
      <c r="Q10" s="5">
        <v>32411.934399999998</v>
      </c>
      <c r="R10" s="5">
        <v>37933353.720200002</v>
      </c>
      <c r="S10" s="6">
        <f t="shared" si="1"/>
        <v>156577066.30900002</v>
      </c>
    </row>
    <row r="11" spans="1:19" ht="25" customHeight="1" x14ac:dyDescent="0.25">
      <c r="A11" s="150"/>
      <c r="B11" s="148"/>
      <c r="C11" s="1">
        <v>4</v>
      </c>
      <c r="D11" s="5" t="s">
        <v>69</v>
      </c>
      <c r="E11" s="5">
        <v>136712931.58129999</v>
      </c>
      <c r="F11" s="5">
        <v>0</v>
      </c>
      <c r="G11" s="5">
        <v>37358.4182</v>
      </c>
      <c r="H11" s="5">
        <v>41891658.116099998</v>
      </c>
      <c r="I11" s="6">
        <f t="shared" si="0"/>
        <v>178641948.11559999</v>
      </c>
      <c r="J11" s="12"/>
      <c r="K11" s="153"/>
      <c r="L11" s="148"/>
      <c r="M11" s="13">
        <v>29</v>
      </c>
      <c r="N11" s="5" t="s">
        <v>450</v>
      </c>
      <c r="O11" s="5">
        <v>140574074.979</v>
      </c>
      <c r="P11" s="5">
        <v>0</v>
      </c>
      <c r="Q11" s="5">
        <v>38413.521099999998</v>
      </c>
      <c r="R11" s="5">
        <v>45008679.341200002</v>
      </c>
      <c r="S11" s="6">
        <f t="shared" si="1"/>
        <v>185621167.84130001</v>
      </c>
    </row>
    <row r="12" spans="1:19" ht="25" customHeight="1" x14ac:dyDescent="0.25">
      <c r="A12" s="150"/>
      <c r="B12" s="148"/>
      <c r="C12" s="1">
        <v>5</v>
      </c>
      <c r="D12" s="5" t="s">
        <v>70</v>
      </c>
      <c r="E12" s="5">
        <v>124435543.1136</v>
      </c>
      <c r="F12" s="5">
        <v>0</v>
      </c>
      <c r="G12" s="5">
        <v>34003.477299999999</v>
      </c>
      <c r="H12" s="5">
        <v>37427676.676600002</v>
      </c>
      <c r="I12" s="6">
        <f t="shared" si="0"/>
        <v>161897223.26750001</v>
      </c>
      <c r="J12" s="12"/>
      <c r="K12" s="153"/>
      <c r="L12" s="148"/>
      <c r="M12" s="13">
        <v>30</v>
      </c>
      <c r="N12" s="5" t="s">
        <v>451</v>
      </c>
      <c r="O12" s="5">
        <v>141673782.8326</v>
      </c>
      <c r="P12" s="5">
        <v>0</v>
      </c>
      <c r="Q12" s="5">
        <v>38714.029199999997</v>
      </c>
      <c r="R12" s="5">
        <v>44298886.660700001</v>
      </c>
      <c r="S12" s="6">
        <f t="shared" si="1"/>
        <v>186011383.52249998</v>
      </c>
    </row>
    <row r="13" spans="1:19" ht="25" customHeight="1" x14ac:dyDescent="0.25">
      <c r="A13" s="150"/>
      <c r="B13" s="148"/>
      <c r="C13" s="1">
        <v>6</v>
      </c>
      <c r="D13" s="5" t="s">
        <v>71</v>
      </c>
      <c r="E13" s="5">
        <v>128509751.9788</v>
      </c>
      <c r="F13" s="5">
        <v>0</v>
      </c>
      <c r="G13" s="5">
        <v>35116.802799999998</v>
      </c>
      <c r="H13" s="5">
        <v>38726089.992700003</v>
      </c>
      <c r="I13" s="6">
        <f t="shared" si="0"/>
        <v>167270958.77430001</v>
      </c>
      <c r="J13" s="12"/>
      <c r="K13" s="153"/>
      <c r="L13" s="148"/>
      <c r="M13" s="13">
        <v>31</v>
      </c>
      <c r="N13" s="5" t="s">
        <v>51</v>
      </c>
      <c r="O13" s="5">
        <v>244950215.97049999</v>
      </c>
      <c r="P13" s="5">
        <v>0</v>
      </c>
      <c r="Q13" s="5">
        <v>66935.530599999998</v>
      </c>
      <c r="R13" s="5">
        <v>75880742.857700005</v>
      </c>
      <c r="S13" s="6">
        <f t="shared" si="1"/>
        <v>320897894.35879999</v>
      </c>
    </row>
    <row r="14" spans="1:19" ht="25" customHeight="1" x14ac:dyDescent="0.25">
      <c r="A14" s="150"/>
      <c r="B14" s="148"/>
      <c r="C14" s="1">
        <v>7</v>
      </c>
      <c r="D14" s="5" t="s">
        <v>72</v>
      </c>
      <c r="E14" s="5">
        <v>124688880.171</v>
      </c>
      <c r="F14" s="5">
        <v>0</v>
      </c>
      <c r="G14" s="5">
        <v>34072.704599999997</v>
      </c>
      <c r="H14" s="5">
        <v>37161164.166299999</v>
      </c>
      <c r="I14" s="6">
        <f t="shared" si="0"/>
        <v>161884117.04190001</v>
      </c>
      <c r="J14" s="12"/>
      <c r="K14" s="153"/>
      <c r="L14" s="148"/>
      <c r="M14" s="13">
        <v>32</v>
      </c>
      <c r="N14" s="5" t="s">
        <v>452</v>
      </c>
      <c r="O14" s="5">
        <v>122690154.6309</v>
      </c>
      <c r="P14" s="5">
        <v>0</v>
      </c>
      <c r="Q14" s="5">
        <v>33526.529300000002</v>
      </c>
      <c r="R14" s="5">
        <v>38660550.962700002</v>
      </c>
      <c r="S14" s="6">
        <f t="shared" si="1"/>
        <v>161384232.12290001</v>
      </c>
    </row>
    <row r="15" spans="1:19" ht="25" customHeight="1" x14ac:dyDescent="0.25">
      <c r="A15" s="150"/>
      <c r="B15" s="148"/>
      <c r="C15" s="1">
        <v>8</v>
      </c>
      <c r="D15" s="5" t="s">
        <v>73</v>
      </c>
      <c r="E15" s="5">
        <v>121579433.2543</v>
      </c>
      <c r="F15" s="5">
        <v>0</v>
      </c>
      <c r="G15" s="5">
        <v>33223.011599999998</v>
      </c>
      <c r="H15" s="5">
        <v>35485047.109999999</v>
      </c>
      <c r="I15" s="6">
        <f t="shared" si="0"/>
        <v>157097703.3759</v>
      </c>
      <c r="J15" s="12"/>
      <c r="K15" s="153"/>
      <c r="L15" s="148"/>
      <c r="M15" s="13">
        <v>33</v>
      </c>
      <c r="N15" s="5" t="s">
        <v>453</v>
      </c>
      <c r="O15" s="5">
        <v>121422893.939</v>
      </c>
      <c r="P15" s="5">
        <v>0</v>
      </c>
      <c r="Q15" s="5">
        <v>33180.235399999998</v>
      </c>
      <c r="R15" s="5">
        <v>35307574.475500003</v>
      </c>
      <c r="S15" s="6">
        <f t="shared" si="1"/>
        <v>156763648.64990002</v>
      </c>
    </row>
    <row r="16" spans="1:19" ht="25" customHeight="1" x14ac:dyDescent="0.25">
      <c r="A16" s="150"/>
      <c r="B16" s="148"/>
      <c r="C16" s="1">
        <v>9</v>
      </c>
      <c r="D16" s="5" t="s">
        <v>74</v>
      </c>
      <c r="E16" s="5">
        <v>131166894.913</v>
      </c>
      <c r="F16" s="5">
        <v>0</v>
      </c>
      <c r="G16" s="5">
        <v>35842.898399999998</v>
      </c>
      <c r="H16" s="5">
        <v>39566953.047399998</v>
      </c>
      <c r="I16" s="6">
        <f t="shared" si="0"/>
        <v>170769690.85879999</v>
      </c>
      <c r="J16" s="12"/>
      <c r="K16" s="153"/>
      <c r="L16" s="148"/>
      <c r="M16" s="13">
        <v>34</v>
      </c>
      <c r="N16" s="5" t="s">
        <v>454</v>
      </c>
      <c r="O16" s="5">
        <v>145346279.3163</v>
      </c>
      <c r="P16" s="5">
        <v>0</v>
      </c>
      <c r="Q16" s="5">
        <v>39717.5821</v>
      </c>
      <c r="R16" s="5">
        <v>45449402.4432</v>
      </c>
      <c r="S16" s="6">
        <f t="shared" si="1"/>
        <v>190835399.3416</v>
      </c>
    </row>
    <row r="17" spans="1:19" ht="25" customHeight="1" x14ac:dyDescent="0.25">
      <c r="A17" s="150"/>
      <c r="B17" s="148"/>
      <c r="C17" s="1">
        <v>10</v>
      </c>
      <c r="D17" s="5" t="s">
        <v>75</v>
      </c>
      <c r="E17" s="5">
        <v>133107857.8302</v>
      </c>
      <c r="F17" s="5">
        <v>0</v>
      </c>
      <c r="G17" s="5">
        <v>36373.289400000001</v>
      </c>
      <c r="H17" s="5">
        <v>41011366.717299998</v>
      </c>
      <c r="I17" s="6">
        <f t="shared" si="0"/>
        <v>174155597.8369</v>
      </c>
      <c r="J17" s="12"/>
      <c r="K17" s="153"/>
      <c r="L17" s="148"/>
      <c r="M17" s="13">
        <v>35</v>
      </c>
      <c r="N17" s="5" t="s">
        <v>455</v>
      </c>
      <c r="O17" s="5">
        <v>119924689.7694</v>
      </c>
      <c r="P17" s="5">
        <v>0</v>
      </c>
      <c r="Q17" s="5">
        <v>32770.833500000001</v>
      </c>
      <c r="R17" s="5">
        <v>38261978.245399997</v>
      </c>
      <c r="S17" s="6">
        <f t="shared" si="1"/>
        <v>158219438.84829998</v>
      </c>
    </row>
    <row r="18" spans="1:19" ht="25" customHeight="1" x14ac:dyDescent="0.25">
      <c r="A18" s="150"/>
      <c r="B18" s="148"/>
      <c r="C18" s="1">
        <v>11</v>
      </c>
      <c r="D18" s="5" t="s">
        <v>76</v>
      </c>
      <c r="E18" s="5">
        <v>145564089.6462</v>
      </c>
      <c r="F18" s="5">
        <v>0</v>
      </c>
      <c r="G18" s="5">
        <v>39777.1014</v>
      </c>
      <c r="H18" s="5">
        <v>46266142.163699999</v>
      </c>
      <c r="I18" s="6">
        <f t="shared" si="0"/>
        <v>191870008.9113</v>
      </c>
      <c r="J18" s="12"/>
      <c r="K18" s="153"/>
      <c r="L18" s="148"/>
      <c r="M18" s="13">
        <v>36</v>
      </c>
      <c r="N18" s="5" t="s">
        <v>456</v>
      </c>
      <c r="O18" s="5">
        <v>151786617.69060001</v>
      </c>
      <c r="P18" s="5">
        <v>0</v>
      </c>
      <c r="Q18" s="5">
        <v>41477.4804</v>
      </c>
      <c r="R18" s="5">
        <v>47587359.036799997</v>
      </c>
      <c r="S18" s="6">
        <f t="shared" si="1"/>
        <v>199415454.2078</v>
      </c>
    </row>
    <row r="19" spans="1:19" ht="25" customHeight="1" x14ac:dyDescent="0.25">
      <c r="A19" s="150"/>
      <c r="B19" s="148"/>
      <c r="C19" s="1">
        <v>12</v>
      </c>
      <c r="D19" s="5" t="s">
        <v>77</v>
      </c>
      <c r="E19" s="5">
        <v>140152341.6187</v>
      </c>
      <c r="F19" s="5">
        <v>0</v>
      </c>
      <c r="G19" s="5">
        <v>38298.277499999997</v>
      </c>
      <c r="H19" s="5">
        <v>44161757.402900003</v>
      </c>
      <c r="I19" s="6">
        <f t="shared" si="0"/>
        <v>184352397.29910001</v>
      </c>
      <c r="J19" s="12"/>
      <c r="K19" s="153"/>
      <c r="L19" s="148"/>
      <c r="M19" s="13">
        <v>37</v>
      </c>
      <c r="N19" s="5" t="s">
        <v>457</v>
      </c>
      <c r="O19" s="5">
        <v>133292983.56730001</v>
      </c>
      <c r="P19" s="5">
        <v>0</v>
      </c>
      <c r="Q19" s="5">
        <v>36423.877200000003</v>
      </c>
      <c r="R19" s="5">
        <v>43387333.0392</v>
      </c>
      <c r="S19" s="6">
        <f t="shared" si="1"/>
        <v>176716740.48370001</v>
      </c>
    </row>
    <row r="20" spans="1:19" ht="25" customHeight="1" x14ac:dyDescent="0.25">
      <c r="A20" s="150"/>
      <c r="B20" s="148"/>
      <c r="C20" s="1">
        <v>13</v>
      </c>
      <c r="D20" s="5" t="s">
        <v>78</v>
      </c>
      <c r="E20" s="5">
        <v>107023419.4877</v>
      </c>
      <c r="F20" s="5">
        <v>0</v>
      </c>
      <c r="G20" s="5">
        <v>29245.409500000002</v>
      </c>
      <c r="H20" s="5">
        <v>32860010.239999998</v>
      </c>
      <c r="I20" s="6">
        <f t="shared" si="0"/>
        <v>139912675.1372</v>
      </c>
      <c r="J20" s="12"/>
      <c r="K20" s="153"/>
      <c r="L20" s="148"/>
      <c r="M20" s="13">
        <v>38</v>
      </c>
      <c r="N20" s="5" t="s">
        <v>458</v>
      </c>
      <c r="O20" s="5">
        <v>138605193.13550001</v>
      </c>
      <c r="P20" s="5">
        <v>0</v>
      </c>
      <c r="Q20" s="5">
        <v>37875.500999999997</v>
      </c>
      <c r="R20" s="5">
        <v>44923553.711199999</v>
      </c>
      <c r="S20" s="6">
        <f t="shared" si="1"/>
        <v>183566622.3477</v>
      </c>
    </row>
    <row r="21" spans="1:19" ht="25" customHeight="1" x14ac:dyDescent="0.25">
      <c r="A21" s="150"/>
      <c r="B21" s="148"/>
      <c r="C21" s="1">
        <v>14</v>
      </c>
      <c r="D21" s="5" t="s">
        <v>79</v>
      </c>
      <c r="E21" s="5">
        <v>101122513.0475</v>
      </c>
      <c r="F21" s="5">
        <v>0</v>
      </c>
      <c r="G21" s="5">
        <v>27632.917300000001</v>
      </c>
      <c r="H21" s="5">
        <v>30900718.486200001</v>
      </c>
      <c r="I21" s="6">
        <f t="shared" si="0"/>
        <v>132050864.45100001</v>
      </c>
      <c r="J21" s="12"/>
      <c r="K21" s="153"/>
      <c r="L21" s="148"/>
      <c r="M21" s="13">
        <v>39</v>
      </c>
      <c r="N21" s="5" t="s">
        <v>459</v>
      </c>
      <c r="O21" s="5">
        <v>109117426.40620001</v>
      </c>
      <c r="P21" s="5">
        <v>0</v>
      </c>
      <c r="Q21" s="5">
        <v>29817.621500000001</v>
      </c>
      <c r="R21" s="5">
        <v>34725552.726000004</v>
      </c>
      <c r="S21" s="6">
        <f t="shared" si="1"/>
        <v>143872796.75370002</v>
      </c>
    </row>
    <row r="22" spans="1:19" ht="25" customHeight="1" x14ac:dyDescent="0.25">
      <c r="A22" s="150"/>
      <c r="B22" s="148"/>
      <c r="C22" s="1">
        <v>15</v>
      </c>
      <c r="D22" s="5" t="s">
        <v>80</v>
      </c>
      <c r="E22" s="5">
        <v>105298156.3196</v>
      </c>
      <c r="F22" s="5">
        <v>0</v>
      </c>
      <c r="G22" s="5">
        <v>28773.960999999999</v>
      </c>
      <c r="H22" s="5">
        <v>33349730.070900001</v>
      </c>
      <c r="I22" s="6">
        <f t="shared" si="0"/>
        <v>138676660.3515</v>
      </c>
      <c r="J22" s="12"/>
      <c r="K22" s="153"/>
      <c r="L22" s="148"/>
      <c r="M22" s="13">
        <v>40</v>
      </c>
      <c r="N22" s="5" t="s">
        <v>460</v>
      </c>
      <c r="O22" s="5">
        <v>120305837.69769999</v>
      </c>
      <c r="P22" s="5">
        <v>0</v>
      </c>
      <c r="Q22" s="5">
        <v>32874.986599999997</v>
      </c>
      <c r="R22" s="5">
        <v>39670263.014200002</v>
      </c>
      <c r="S22" s="6">
        <f t="shared" si="1"/>
        <v>160008975.69849998</v>
      </c>
    </row>
    <row r="23" spans="1:19" ht="25" customHeight="1" x14ac:dyDescent="0.25">
      <c r="A23" s="150"/>
      <c r="B23" s="148"/>
      <c r="C23" s="1">
        <v>16</v>
      </c>
      <c r="D23" s="5" t="s">
        <v>81</v>
      </c>
      <c r="E23" s="5">
        <v>156965594.88909999</v>
      </c>
      <c r="F23" s="5">
        <v>0</v>
      </c>
      <c r="G23" s="5">
        <v>42892.696900000003</v>
      </c>
      <c r="H23" s="5">
        <v>44246553.088600002</v>
      </c>
      <c r="I23" s="6">
        <f t="shared" si="0"/>
        <v>201255040.67460001</v>
      </c>
      <c r="J23" s="12"/>
      <c r="K23" s="153"/>
      <c r="L23" s="148"/>
      <c r="M23" s="13">
        <v>41</v>
      </c>
      <c r="N23" s="5" t="s">
        <v>461</v>
      </c>
      <c r="O23" s="5">
        <v>148341370.43889999</v>
      </c>
      <c r="P23" s="5">
        <v>0</v>
      </c>
      <c r="Q23" s="5">
        <v>40536.026100000003</v>
      </c>
      <c r="R23" s="5">
        <v>45779346.7456</v>
      </c>
      <c r="S23" s="6">
        <f t="shared" si="1"/>
        <v>194161253.21060002</v>
      </c>
    </row>
    <row r="24" spans="1:19" ht="25" customHeight="1" x14ac:dyDescent="0.25">
      <c r="A24" s="150"/>
      <c r="B24" s="149"/>
      <c r="C24" s="1">
        <v>17</v>
      </c>
      <c r="D24" s="5" t="s">
        <v>82</v>
      </c>
      <c r="E24" s="5">
        <v>135627481.93990001</v>
      </c>
      <c r="F24" s="5">
        <v>0</v>
      </c>
      <c r="G24" s="5">
        <v>37061.806299999997</v>
      </c>
      <c r="H24" s="5">
        <v>37475271.142200001</v>
      </c>
      <c r="I24" s="6">
        <f t="shared" si="0"/>
        <v>173139814.88840002</v>
      </c>
      <c r="J24" s="12"/>
      <c r="K24" s="153"/>
      <c r="L24" s="148"/>
      <c r="M24" s="13">
        <v>42</v>
      </c>
      <c r="N24" s="5" t="s">
        <v>462</v>
      </c>
      <c r="O24" s="5">
        <v>173436530.4228</v>
      </c>
      <c r="P24" s="5">
        <v>0</v>
      </c>
      <c r="Q24" s="5">
        <v>47393.574000000001</v>
      </c>
      <c r="R24" s="5">
        <v>57155413.862599999</v>
      </c>
      <c r="S24" s="6">
        <f t="shared" si="1"/>
        <v>230639337.8594</v>
      </c>
    </row>
    <row r="25" spans="1:19" ht="25" customHeight="1" x14ac:dyDescent="0.3">
      <c r="A25" s="1"/>
      <c r="B25" s="127" t="s">
        <v>815</v>
      </c>
      <c r="C25" s="128"/>
      <c r="D25" s="129"/>
      <c r="E25" s="15">
        <f t="shared" ref="E25:F25" si="2">SUM(E8:E24)</f>
        <v>2231135339.5072002</v>
      </c>
      <c r="F25" s="15">
        <f t="shared" si="2"/>
        <v>0</v>
      </c>
      <c r="G25" s="15">
        <f t="shared" ref="G25" si="3">SUM(G8:G24)</f>
        <v>609684.00109999999</v>
      </c>
      <c r="H25" s="15">
        <f>SUM(H8:H24)</f>
        <v>676533441.75399995</v>
      </c>
      <c r="I25" s="8">
        <f t="shared" si="0"/>
        <v>2908278465.2623005</v>
      </c>
      <c r="J25" s="12"/>
      <c r="K25" s="153"/>
      <c r="L25" s="148"/>
      <c r="M25" s="13">
        <v>43</v>
      </c>
      <c r="N25" s="5" t="s">
        <v>463</v>
      </c>
      <c r="O25" s="5">
        <v>113185021.70630001</v>
      </c>
      <c r="P25" s="5">
        <v>0</v>
      </c>
      <c r="Q25" s="5">
        <v>30929.139800000001</v>
      </c>
      <c r="R25" s="5">
        <v>37286992.831799999</v>
      </c>
      <c r="S25" s="6">
        <f t="shared" si="1"/>
        <v>150502943.67790002</v>
      </c>
    </row>
    <row r="26" spans="1:19" ht="25" customHeight="1" x14ac:dyDescent="0.25">
      <c r="A26" s="150">
        <v>2</v>
      </c>
      <c r="B26" s="147" t="s">
        <v>28</v>
      </c>
      <c r="C26" s="1">
        <v>1</v>
      </c>
      <c r="D26" s="5" t="s">
        <v>83</v>
      </c>
      <c r="E26" s="5">
        <v>139090408.3285</v>
      </c>
      <c r="F26" s="5">
        <v>0</v>
      </c>
      <c r="G26" s="5">
        <v>38008.091699999997</v>
      </c>
      <c r="H26" s="5">
        <v>40327895.043099999</v>
      </c>
      <c r="I26" s="6">
        <f t="shared" si="0"/>
        <v>179456311.46329999</v>
      </c>
      <c r="J26" s="12"/>
      <c r="K26" s="153"/>
      <c r="L26" s="149"/>
      <c r="M26" s="13">
        <v>44</v>
      </c>
      <c r="N26" s="5" t="s">
        <v>464</v>
      </c>
      <c r="O26" s="5">
        <v>133089829.7597</v>
      </c>
      <c r="P26" s="5">
        <v>0</v>
      </c>
      <c r="Q26" s="5">
        <v>36368.362999999998</v>
      </c>
      <c r="R26" s="5">
        <v>41939372.468000002</v>
      </c>
      <c r="S26" s="6">
        <f t="shared" si="1"/>
        <v>175065570.5907</v>
      </c>
    </row>
    <row r="27" spans="1:19" ht="25" customHeight="1" x14ac:dyDescent="0.3">
      <c r="A27" s="150"/>
      <c r="B27" s="148"/>
      <c r="C27" s="1">
        <v>2</v>
      </c>
      <c r="D27" s="5" t="s">
        <v>84</v>
      </c>
      <c r="E27" s="5">
        <v>169919434.14480001</v>
      </c>
      <c r="F27" s="5">
        <v>0</v>
      </c>
      <c r="G27" s="5">
        <v>46432.485999999997</v>
      </c>
      <c r="H27" s="5">
        <v>42557988.5832</v>
      </c>
      <c r="I27" s="6">
        <f t="shared" si="0"/>
        <v>212523855.21400002</v>
      </c>
      <c r="J27" s="12"/>
      <c r="K27" s="26"/>
      <c r="L27" s="127" t="s">
        <v>833</v>
      </c>
      <c r="M27" s="128"/>
      <c r="N27" s="129"/>
      <c r="O27" s="15">
        <f>SUM(O8:O26,E389:E413)</f>
        <v>6143215464.2965994</v>
      </c>
      <c r="P27" s="15">
        <f t="shared" ref="P27:S27" si="4">SUM(P8:P26,F389:F413)</f>
        <v>0</v>
      </c>
      <c r="Q27" s="15">
        <f t="shared" si="4"/>
        <v>1678705.9565000001</v>
      </c>
      <c r="R27" s="15">
        <f t="shared" si="4"/>
        <v>1947232881.8675001</v>
      </c>
      <c r="S27" s="15">
        <f t="shared" si="4"/>
        <v>8092127052.1206026</v>
      </c>
    </row>
    <row r="28" spans="1:19" ht="25" customHeight="1" x14ac:dyDescent="0.25">
      <c r="A28" s="150"/>
      <c r="B28" s="148"/>
      <c r="C28" s="1">
        <v>3</v>
      </c>
      <c r="D28" s="5" t="s">
        <v>85</v>
      </c>
      <c r="E28" s="5">
        <v>144686446.8529</v>
      </c>
      <c r="F28" s="5">
        <v>0</v>
      </c>
      <c r="G28" s="5">
        <v>39537.275199999996</v>
      </c>
      <c r="H28" s="5">
        <v>38994590.1171</v>
      </c>
      <c r="I28" s="6">
        <f t="shared" si="0"/>
        <v>183720574.24520001</v>
      </c>
      <c r="J28" s="12"/>
      <c r="K28" s="144">
        <v>20</v>
      </c>
      <c r="L28" s="147" t="s">
        <v>46</v>
      </c>
      <c r="M28" s="13">
        <v>1</v>
      </c>
      <c r="N28" s="5" t="s">
        <v>465</v>
      </c>
      <c r="O28" s="5">
        <v>135238742.70750001</v>
      </c>
      <c r="P28" s="5">
        <v>0</v>
      </c>
      <c r="Q28" s="5">
        <v>36955.578800000003</v>
      </c>
      <c r="R28" s="5">
        <v>37644839.434199996</v>
      </c>
      <c r="S28" s="6">
        <f t="shared" ref="S28:S61" si="5">SUM(O28:R28)</f>
        <v>172920537.72049999</v>
      </c>
    </row>
    <row r="29" spans="1:19" ht="25" customHeight="1" x14ac:dyDescent="0.25">
      <c r="A29" s="150"/>
      <c r="B29" s="148"/>
      <c r="C29" s="1">
        <v>4</v>
      </c>
      <c r="D29" s="5" t="s">
        <v>86</v>
      </c>
      <c r="E29" s="5">
        <v>126675068.94589999</v>
      </c>
      <c r="F29" s="5">
        <v>0</v>
      </c>
      <c r="G29" s="5">
        <v>34615.454100000003</v>
      </c>
      <c r="H29" s="5">
        <v>36182474.827600002</v>
      </c>
      <c r="I29" s="6">
        <f t="shared" si="0"/>
        <v>162892159.22759998</v>
      </c>
      <c r="J29" s="12"/>
      <c r="K29" s="145"/>
      <c r="L29" s="148"/>
      <c r="M29" s="13">
        <v>2</v>
      </c>
      <c r="N29" s="5" t="s">
        <v>466</v>
      </c>
      <c r="O29" s="5">
        <v>139355595.7552</v>
      </c>
      <c r="P29" s="5">
        <v>0</v>
      </c>
      <c r="Q29" s="5">
        <v>38080.5573</v>
      </c>
      <c r="R29" s="5">
        <v>40548679.239699997</v>
      </c>
      <c r="S29" s="6">
        <f t="shared" si="5"/>
        <v>179942355.55219999</v>
      </c>
    </row>
    <row r="30" spans="1:19" ht="25" customHeight="1" x14ac:dyDescent="0.25">
      <c r="A30" s="150"/>
      <c r="B30" s="148"/>
      <c r="C30" s="1">
        <v>5</v>
      </c>
      <c r="D30" s="5" t="s">
        <v>87</v>
      </c>
      <c r="E30" s="5">
        <v>125349520.0897</v>
      </c>
      <c r="F30" s="5">
        <v>0</v>
      </c>
      <c r="G30" s="5">
        <v>34253.232199999999</v>
      </c>
      <c r="H30" s="5">
        <v>37538050.994000003</v>
      </c>
      <c r="I30" s="6">
        <f t="shared" si="0"/>
        <v>162921824.3159</v>
      </c>
      <c r="J30" s="12"/>
      <c r="K30" s="145"/>
      <c r="L30" s="148"/>
      <c r="M30" s="13">
        <v>3</v>
      </c>
      <c r="N30" s="5" t="s">
        <v>467</v>
      </c>
      <c r="O30" s="5">
        <v>151605722.89840001</v>
      </c>
      <c r="P30" s="5">
        <v>0</v>
      </c>
      <c r="Q30" s="5">
        <v>41428.048799999997</v>
      </c>
      <c r="R30" s="5">
        <v>42561586.942699999</v>
      </c>
      <c r="S30" s="6">
        <f t="shared" si="5"/>
        <v>194208737.8899</v>
      </c>
    </row>
    <row r="31" spans="1:19" ht="25" customHeight="1" x14ac:dyDescent="0.25">
      <c r="A31" s="150"/>
      <c r="B31" s="148"/>
      <c r="C31" s="1">
        <v>6</v>
      </c>
      <c r="D31" s="5" t="s">
        <v>88</v>
      </c>
      <c r="E31" s="5">
        <v>134016699.9513</v>
      </c>
      <c r="F31" s="5">
        <v>0</v>
      </c>
      <c r="G31" s="5">
        <v>36621.641199999998</v>
      </c>
      <c r="H31" s="5">
        <v>40124484.3807</v>
      </c>
      <c r="I31" s="6">
        <f t="shared" si="0"/>
        <v>174177805.97319999</v>
      </c>
      <c r="J31" s="12"/>
      <c r="K31" s="145"/>
      <c r="L31" s="148"/>
      <c r="M31" s="13">
        <v>4</v>
      </c>
      <c r="N31" s="5" t="s">
        <v>468</v>
      </c>
      <c r="O31" s="5">
        <v>142145442.86039999</v>
      </c>
      <c r="P31" s="5">
        <v>0</v>
      </c>
      <c r="Q31" s="5">
        <v>38842.9159</v>
      </c>
      <c r="R31" s="5">
        <v>41608625.311300002</v>
      </c>
      <c r="S31" s="6">
        <f t="shared" si="5"/>
        <v>183792911.08759999</v>
      </c>
    </row>
    <row r="32" spans="1:19" ht="25" customHeight="1" x14ac:dyDescent="0.25">
      <c r="A32" s="150"/>
      <c r="B32" s="148"/>
      <c r="C32" s="1">
        <v>7</v>
      </c>
      <c r="D32" s="5" t="s">
        <v>89</v>
      </c>
      <c r="E32" s="5">
        <v>145976318.16330001</v>
      </c>
      <c r="F32" s="5">
        <v>0</v>
      </c>
      <c r="G32" s="5">
        <v>39889.7477</v>
      </c>
      <c r="H32" s="5">
        <v>39410237.452</v>
      </c>
      <c r="I32" s="6">
        <f t="shared" si="0"/>
        <v>185426445.36300001</v>
      </c>
      <c r="J32" s="12"/>
      <c r="K32" s="145"/>
      <c r="L32" s="148"/>
      <c r="M32" s="13">
        <v>5</v>
      </c>
      <c r="N32" s="5" t="s">
        <v>469</v>
      </c>
      <c r="O32" s="5">
        <v>132937004.74510001</v>
      </c>
      <c r="P32" s="5">
        <v>0</v>
      </c>
      <c r="Q32" s="5">
        <v>36326.601799999997</v>
      </c>
      <c r="R32" s="5">
        <v>37891060.369800001</v>
      </c>
      <c r="S32" s="6">
        <f t="shared" si="5"/>
        <v>170864391.71670002</v>
      </c>
    </row>
    <row r="33" spans="1:19" ht="25" customHeight="1" x14ac:dyDescent="0.25">
      <c r="A33" s="150"/>
      <c r="B33" s="148"/>
      <c r="C33" s="1">
        <v>8</v>
      </c>
      <c r="D33" s="5" t="s">
        <v>90</v>
      </c>
      <c r="E33" s="5">
        <v>152703406.0433</v>
      </c>
      <c r="F33" s="5">
        <v>0</v>
      </c>
      <c r="G33" s="5">
        <v>41728.003599999996</v>
      </c>
      <c r="H33" s="5">
        <v>39356374.044699997</v>
      </c>
      <c r="I33" s="6">
        <f t="shared" si="0"/>
        <v>192101508.0916</v>
      </c>
      <c r="J33" s="12"/>
      <c r="K33" s="145"/>
      <c r="L33" s="148"/>
      <c r="M33" s="13">
        <v>6</v>
      </c>
      <c r="N33" s="5" t="s">
        <v>470</v>
      </c>
      <c r="O33" s="5">
        <v>124347243.3117</v>
      </c>
      <c r="P33" s="5">
        <v>0</v>
      </c>
      <c r="Q33" s="5">
        <v>33979.348299999998</v>
      </c>
      <c r="R33" s="5">
        <v>36674968.157200001</v>
      </c>
      <c r="S33" s="6">
        <f t="shared" si="5"/>
        <v>161056190.81720001</v>
      </c>
    </row>
    <row r="34" spans="1:19" ht="25" customHeight="1" x14ac:dyDescent="0.25">
      <c r="A34" s="150"/>
      <c r="B34" s="148"/>
      <c r="C34" s="1">
        <v>9</v>
      </c>
      <c r="D34" s="5" t="s">
        <v>794</v>
      </c>
      <c r="E34" s="5">
        <v>132768013.8414</v>
      </c>
      <c r="F34" s="5">
        <v>0</v>
      </c>
      <c r="G34" s="5">
        <v>36280.423000000003</v>
      </c>
      <c r="H34" s="5">
        <v>41812314.459700003</v>
      </c>
      <c r="I34" s="6">
        <f t="shared" si="0"/>
        <v>174616608.72409999</v>
      </c>
      <c r="J34" s="12"/>
      <c r="K34" s="145"/>
      <c r="L34" s="148"/>
      <c r="M34" s="13">
        <v>7</v>
      </c>
      <c r="N34" s="5" t="s">
        <v>471</v>
      </c>
      <c r="O34" s="5">
        <v>124754173.69679999</v>
      </c>
      <c r="P34" s="5">
        <v>0</v>
      </c>
      <c r="Q34" s="5">
        <v>34090.546799999996</v>
      </c>
      <c r="R34" s="5">
        <v>34701736.2566</v>
      </c>
      <c r="S34" s="6">
        <f t="shared" si="5"/>
        <v>159490000.5002</v>
      </c>
    </row>
    <row r="35" spans="1:19" ht="25" customHeight="1" x14ac:dyDescent="0.25">
      <c r="A35" s="150"/>
      <c r="B35" s="148"/>
      <c r="C35" s="1">
        <v>10</v>
      </c>
      <c r="D35" s="5" t="s">
        <v>91</v>
      </c>
      <c r="E35" s="5">
        <v>118876296.19140001</v>
      </c>
      <c r="F35" s="5">
        <v>0</v>
      </c>
      <c r="G35" s="5">
        <v>32484.347600000001</v>
      </c>
      <c r="H35" s="5">
        <v>34764374.215800002</v>
      </c>
      <c r="I35" s="6">
        <f t="shared" si="0"/>
        <v>153673154.75480002</v>
      </c>
      <c r="J35" s="12"/>
      <c r="K35" s="145"/>
      <c r="L35" s="148"/>
      <c r="M35" s="13">
        <v>8</v>
      </c>
      <c r="N35" s="5" t="s">
        <v>472</v>
      </c>
      <c r="O35" s="5">
        <v>133574276.08419999</v>
      </c>
      <c r="P35" s="5">
        <v>0</v>
      </c>
      <c r="Q35" s="5">
        <v>36500.743699999999</v>
      </c>
      <c r="R35" s="5">
        <v>37345250.007600002</v>
      </c>
      <c r="S35" s="6">
        <f t="shared" si="5"/>
        <v>170956026.8355</v>
      </c>
    </row>
    <row r="36" spans="1:19" ht="25" customHeight="1" x14ac:dyDescent="0.25">
      <c r="A36" s="150"/>
      <c r="B36" s="148"/>
      <c r="C36" s="1">
        <v>11</v>
      </c>
      <c r="D36" s="5" t="s">
        <v>92</v>
      </c>
      <c r="E36" s="5">
        <v>120804897.5966</v>
      </c>
      <c r="F36" s="5">
        <v>0</v>
      </c>
      <c r="G36" s="5">
        <v>33011.3606</v>
      </c>
      <c r="H36" s="5">
        <v>36581047.5449</v>
      </c>
      <c r="I36" s="6">
        <f t="shared" si="0"/>
        <v>157418956.50209999</v>
      </c>
      <c r="J36" s="12"/>
      <c r="K36" s="145"/>
      <c r="L36" s="148"/>
      <c r="M36" s="13">
        <v>9</v>
      </c>
      <c r="N36" s="5" t="s">
        <v>473</v>
      </c>
      <c r="O36" s="5">
        <v>125286320.2093</v>
      </c>
      <c r="P36" s="5">
        <v>0</v>
      </c>
      <c r="Q36" s="5">
        <v>34235.962099999997</v>
      </c>
      <c r="R36" s="5">
        <v>35692558.996799998</v>
      </c>
      <c r="S36" s="6">
        <f t="shared" si="5"/>
        <v>161013115.16819999</v>
      </c>
    </row>
    <row r="37" spans="1:19" ht="25" customHeight="1" x14ac:dyDescent="0.25">
      <c r="A37" s="150"/>
      <c r="B37" s="148"/>
      <c r="C37" s="1">
        <v>12</v>
      </c>
      <c r="D37" s="5" t="s">
        <v>93</v>
      </c>
      <c r="E37" s="5">
        <v>118275771.7471</v>
      </c>
      <c r="F37" s="5">
        <v>0</v>
      </c>
      <c r="G37" s="5">
        <v>32320.247200000002</v>
      </c>
      <c r="H37" s="5">
        <v>34633386.327699997</v>
      </c>
      <c r="I37" s="6">
        <f t="shared" si="0"/>
        <v>152941478.322</v>
      </c>
      <c r="J37" s="12"/>
      <c r="K37" s="145"/>
      <c r="L37" s="148"/>
      <c r="M37" s="13">
        <v>10</v>
      </c>
      <c r="N37" s="5" t="s">
        <v>474</v>
      </c>
      <c r="O37" s="5">
        <v>151056908.12329999</v>
      </c>
      <c r="P37" s="5">
        <v>0</v>
      </c>
      <c r="Q37" s="5">
        <v>41278.078699999998</v>
      </c>
      <c r="R37" s="5">
        <v>43447734.852899998</v>
      </c>
      <c r="S37" s="6">
        <f t="shared" si="5"/>
        <v>194545921.05489999</v>
      </c>
    </row>
    <row r="38" spans="1:19" ht="25" customHeight="1" x14ac:dyDescent="0.25">
      <c r="A38" s="150"/>
      <c r="B38" s="148"/>
      <c r="C38" s="1">
        <v>13</v>
      </c>
      <c r="D38" s="5" t="s">
        <v>94</v>
      </c>
      <c r="E38" s="5">
        <v>137143300.12619999</v>
      </c>
      <c r="F38" s="5">
        <v>0</v>
      </c>
      <c r="G38" s="5">
        <v>37476.021500000003</v>
      </c>
      <c r="H38" s="5">
        <v>38090707.700599998</v>
      </c>
      <c r="I38" s="6">
        <f t="shared" si="0"/>
        <v>175271483.84829998</v>
      </c>
      <c r="J38" s="12"/>
      <c r="K38" s="145"/>
      <c r="L38" s="148"/>
      <c r="M38" s="13">
        <v>11</v>
      </c>
      <c r="N38" s="5" t="s">
        <v>475</v>
      </c>
      <c r="O38" s="5">
        <v>124669850.35770001</v>
      </c>
      <c r="P38" s="5">
        <v>0</v>
      </c>
      <c r="Q38" s="5">
        <v>34067.504500000003</v>
      </c>
      <c r="R38" s="5">
        <v>35224038.087300003</v>
      </c>
      <c r="S38" s="6">
        <f t="shared" si="5"/>
        <v>159927955.94950002</v>
      </c>
    </row>
    <row r="39" spans="1:19" ht="25" customHeight="1" x14ac:dyDescent="0.25">
      <c r="A39" s="150"/>
      <c r="B39" s="148"/>
      <c r="C39" s="1">
        <v>14</v>
      </c>
      <c r="D39" s="5" t="s">
        <v>95</v>
      </c>
      <c r="E39" s="5">
        <v>132952307.398</v>
      </c>
      <c r="F39" s="5">
        <v>0</v>
      </c>
      <c r="G39" s="5">
        <v>36330.7834</v>
      </c>
      <c r="H39" s="5">
        <v>38269949.942900002</v>
      </c>
      <c r="I39" s="6">
        <f t="shared" si="0"/>
        <v>171258588.1243</v>
      </c>
      <c r="J39" s="12"/>
      <c r="K39" s="145"/>
      <c r="L39" s="148"/>
      <c r="M39" s="13">
        <v>12</v>
      </c>
      <c r="N39" s="5" t="s">
        <v>476</v>
      </c>
      <c r="O39" s="5">
        <v>138467303.91769999</v>
      </c>
      <c r="P39" s="5">
        <v>0</v>
      </c>
      <c r="Q39" s="5">
        <v>37837.821100000001</v>
      </c>
      <c r="R39" s="5">
        <v>39319306.7689</v>
      </c>
      <c r="S39" s="6">
        <f t="shared" si="5"/>
        <v>177824448.5077</v>
      </c>
    </row>
    <row r="40" spans="1:19" ht="25" customHeight="1" x14ac:dyDescent="0.25">
      <c r="A40" s="150"/>
      <c r="B40" s="148"/>
      <c r="C40" s="1">
        <v>15</v>
      </c>
      <c r="D40" s="5" t="s">
        <v>96</v>
      </c>
      <c r="E40" s="5">
        <v>126868490.7959</v>
      </c>
      <c r="F40" s="5">
        <v>0</v>
      </c>
      <c r="G40" s="5">
        <v>34668.308900000004</v>
      </c>
      <c r="H40" s="5">
        <v>37921033.843099996</v>
      </c>
      <c r="I40" s="6">
        <f t="shared" si="0"/>
        <v>164824192.9479</v>
      </c>
      <c r="J40" s="12"/>
      <c r="K40" s="145"/>
      <c r="L40" s="148"/>
      <c r="M40" s="13">
        <v>13</v>
      </c>
      <c r="N40" s="5" t="s">
        <v>477</v>
      </c>
      <c r="O40" s="5">
        <v>150897970.28060001</v>
      </c>
      <c r="P40" s="5">
        <v>0</v>
      </c>
      <c r="Q40" s="5">
        <v>41234.647100000002</v>
      </c>
      <c r="R40" s="5">
        <v>41493969.666199997</v>
      </c>
      <c r="S40" s="6">
        <f t="shared" si="5"/>
        <v>192433174.59390002</v>
      </c>
    </row>
    <row r="41" spans="1:19" ht="25" customHeight="1" x14ac:dyDescent="0.25">
      <c r="A41" s="150"/>
      <c r="B41" s="148"/>
      <c r="C41" s="1">
        <v>16</v>
      </c>
      <c r="D41" s="5" t="s">
        <v>97</v>
      </c>
      <c r="E41" s="5">
        <v>118193854.82600001</v>
      </c>
      <c r="F41" s="5">
        <v>0</v>
      </c>
      <c r="G41" s="5">
        <v>32297.862499999999</v>
      </c>
      <c r="H41" s="5">
        <v>36095204.559600003</v>
      </c>
      <c r="I41" s="6">
        <f t="shared" si="0"/>
        <v>154321357.24810001</v>
      </c>
      <c r="J41" s="12"/>
      <c r="K41" s="145"/>
      <c r="L41" s="148"/>
      <c r="M41" s="13">
        <v>14</v>
      </c>
      <c r="N41" s="5" t="s">
        <v>478</v>
      </c>
      <c r="O41" s="5">
        <v>150545139.6979</v>
      </c>
      <c r="P41" s="5">
        <v>0</v>
      </c>
      <c r="Q41" s="5">
        <v>41138.232000000004</v>
      </c>
      <c r="R41" s="5">
        <v>43930278.395199999</v>
      </c>
      <c r="S41" s="6">
        <f t="shared" si="5"/>
        <v>194516556.3251</v>
      </c>
    </row>
    <row r="42" spans="1:19" ht="25" customHeight="1" x14ac:dyDescent="0.25">
      <c r="A42" s="150"/>
      <c r="B42" s="148"/>
      <c r="C42" s="1">
        <v>17</v>
      </c>
      <c r="D42" s="5" t="s">
        <v>98</v>
      </c>
      <c r="E42" s="5">
        <v>112326359.0161</v>
      </c>
      <c r="F42" s="5">
        <v>0</v>
      </c>
      <c r="G42" s="5">
        <v>30694.500100000001</v>
      </c>
      <c r="H42" s="5">
        <v>32943081.6664</v>
      </c>
      <c r="I42" s="6">
        <f t="shared" si="0"/>
        <v>145300135.18260002</v>
      </c>
      <c r="J42" s="12"/>
      <c r="K42" s="145"/>
      <c r="L42" s="148"/>
      <c r="M42" s="13">
        <v>15</v>
      </c>
      <c r="N42" s="5" t="s">
        <v>479</v>
      </c>
      <c r="O42" s="5">
        <v>131464355.0132</v>
      </c>
      <c r="P42" s="5">
        <v>0</v>
      </c>
      <c r="Q42" s="5">
        <v>35924.1829</v>
      </c>
      <c r="R42" s="5">
        <v>39326070.627099998</v>
      </c>
      <c r="S42" s="6">
        <f t="shared" si="5"/>
        <v>170826349.82319999</v>
      </c>
    </row>
    <row r="43" spans="1:19" ht="25" customHeight="1" x14ac:dyDescent="0.25">
      <c r="A43" s="150"/>
      <c r="B43" s="148"/>
      <c r="C43" s="1">
        <v>18</v>
      </c>
      <c r="D43" s="5" t="s">
        <v>99</v>
      </c>
      <c r="E43" s="5">
        <v>127247272.83499999</v>
      </c>
      <c r="F43" s="5">
        <v>0</v>
      </c>
      <c r="G43" s="5">
        <v>34771.815499999997</v>
      </c>
      <c r="H43" s="5">
        <v>37755814.233599998</v>
      </c>
      <c r="I43" s="6">
        <f t="shared" si="0"/>
        <v>165037858.88409999</v>
      </c>
      <c r="J43" s="12"/>
      <c r="K43" s="145"/>
      <c r="L43" s="148"/>
      <c r="M43" s="13">
        <v>16</v>
      </c>
      <c r="N43" s="5" t="s">
        <v>480</v>
      </c>
      <c r="O43" s="5">
        <v>148104495.47440001</v>
      </c>
      <c r="P43" s="5">
        <v>0</v>
      </c>
      <c r="Q43" s="5">
        <v>40471.297200000001</v>
      </c>
      <c r="R43" s="5">
        <v>39325658.196800001</v>
      </c>
      <c r="S43" s="6">
        <f t="shared" si="5"/>
        <v>187470624.9684</v>
      </c>
    </row>
    <row r="44" spans="1:19" ht="25" customHeight="1" x14ac:dyDescent="0.25">
      <c r="A44" s="150"/>
      <c r="B44" s="148"/>
      <c r="C44" s="1">
        <v>19</v>
      </c>
      <c r="D44" s="5" t="s">
        <v>100</v>
      </c>
      <c r="E44" s="5">
        <v>160168421.0027</v>
      </c>
      <c r="F44" s="5">
        <v>0</v>
      </c>
      <c r="G44" s="5">
        <v>43767.906900000002</v>
      </c>
      <c r="H44" s="5">
        <v>41354516.740099996</v>
      </c>
      <c r="I44" s="6">
        <f t="shared" si="0"/>
        <v>201566705.64969999</v>
      </c>
      <c r="J44" s="12"/>
      <c r="K44" s="145"/>
      <c r="L44" s="148"/>
      <c r="M44" s="13">
        <v>17</v>
      </c>
      <c r="N44" s="5" t="s">
        <v>481</v>
      </c>
      <c r="O44" s="5">
        <v>152886223.3777</v>
      </c>
      <c r="P44" s="5">
        <v>0</v>
      </c>
      <c r="Q44" s="5">
        <v>41777.960599999999</v>
      </c>
      <c r="R44" s="5">
        <v>42058916.798</v>
      </c>
      <c r="S44" s="6">
        <f t="shared" si="5"/>
        <v>194986918.1363</v>
      </c>
    </row>
    <row r="45" spans="1:19" ht="25" customHeight="1" x14ac:dyDescent="0.25">
      <c r="A45" s="150"/>
      <c r="B45" s="148"/>
      <c r="C45" s="1">
        <v>20</v>
      </c>
      <c r="D45" s="5" t="s">
        <v>101</v>
      </c>
      <c r="E45" s="5">
        <v>137229237.8969</v>
      </c>
      <c r="F45" s="5">
        <v>0</v>
      </c>
      <c r="G45" s="5">
        <v>37499.504999999997</v>
      </c>
      <c r="H45" s="5">
        <v>29752272.803800002</v>
      </c>
      <c r="I45" s="6">
        <f t="shared" si="0"/>
        <v>167019010.20569998</v>
      </c>
      <c r="J45" s="12"/>
      <c r="K45" s="145"/>
      <c r="L45" s="148"/>
      <c r="M45" s="13">
        <v>18</v>
      </c>
      <c r="N45" s="5" t="s">
        <v>482</v>
      </c>
      <c r="O45" s="5">
        <v>146354149.42070001</v>
      </c>
      <c r="P45" s="5">
        <v>0</v>
      </c>
      <c r="Q45" s="5">
        <v>39992.994500000001</v>
      </c>
      <c r="R45" s="5">
        <v>40534326.662600003</v>
      </c>
      <c r="S45" s="6">
        <f t="shared" si="5"/>
        <v>186928469.07780004</v>
      </c>
    </row>
    <row r="46" spans="1:19" ht="25" customHeight="1" x14ac:dyDescent="0.25">
      <c r="A46" s="150"/>
      <c r="B46" s="148"/>
      <c r="C46" s="16">
        <v>21</v>
      </c>
      <c r="D46" s="5" t="s">
        <v>795</v>
      </c>
      <c r="E46" s="5">
        <v>132985484.8998</v>
      </c>
      <c r="F46" s="5">
        <v>0</v>
      </c>
      <c r="G46" s="5">
        <v>36339.849499999997</v>
      </c>
      <c r="H46" s="5">
        <v>41512065.144500002</v>
      </c>
      <c r="I46" s="6">
        <f t="shared" si="0"/>
        <v>174533889.89380002</v>
      </c>
      <c r="J46" s="12"/>
      <c r="K46" s="145"/>
      <c r="L46" s="148"/>
      <c r="M46" s="13">
        <v>19</v>
      </c>
      <c r="N46" s="5" t="s">
        <v>483</v>
      </c>
      <c r="O46" s="5">
        <v>160494017.98629999</v>
      </c>
      <c r="P46" s="5">
        <v>0</v>
      </c>
      <c r="Q46" s="5">
        <v>43856.880100000002</v>
      </c>
      <c r="R46" s="5">
        <v>45593857.568000004</v>
      </c>
      <c r="S46" s="6">
        <f t="shared" si="5"/>
        <v>206131732.43440002</v>
      </c>
    </row>
    <row r="47" spans="1:19" ht="25" customHeight="1" x14ac:dyDescent="0.3">
      <c r="A47" s="1"/>
      <c r="B47" s="151" t="s">
        <v>816</v>
      </c>
      <c r="C47" s="151"/>
      <c r="D47" s="151"/>
      <c r="E47" s="15">
        <f>SUM(E26:E46)</f>
        <v>2814257010.6928</v>
      </c>
      <c r="F47" s="15">
        <f t="shared" ref="F47:H47" si="6">SUM(F26:F46)</f>
        <v>0</v>
      </c>
      <c r="G47" s="15">
        <f t="shared" ref="G47" si="7">SUM(G26:G46)</f>
        <v>769028.86340000003</v>
      </c>
      <c r="H47" s="15">
        <f t="shared" si="6"/>
        <v>795977864.62510002</v>
      </c>
      <c r="I47" s="8">
        <f t="shared" si="0"/>
        <v>3611003904.1813002</v>
      </c>
      <c r="J47" s="12"/>
      <c r="K47" s="145"/>
      <c r="L47" s="148"/>
      <c r="M47" s="13">
        <v>20</v>
      </c>
      <c r="N47" s="5" t="s">
        <v>484</v>
      </c>
      <c r="O47" s="5">
        <v>127804996.3603</v>
      </c>
      <c r="P47" s="5">
        <v>0</v>
      </c>
      <c r="Q47" s="5">
        <v>34924.22</v>
      </c>
      <c r="R47" s="5">
        <v>37815008.208099999</v>
      </c>
      <c r="S47" s="6">
        <f t="shared" si="5"/>
        <v>165654928.78839999</v>
      </c>
    </row>
    <row r="48" spans="1:19" ht="25" customHeight="1" x14ac:dyDescent="0.25">
      <c r="A48" s="150">
        <v>3</v>
      </c>
      <c r="B48" s="147" t="s">
        <v>29</v>
      </c>
      <c r="C48" s="17">
        <v>1</v>
      </c>
      <c r="D48" s="5" t="s">
        <v>102</v>
      </c>
      <c r="E48" s="5">
        <v>127697503.6003</v>
      </c>
      <c r="F48" s="5">
        <v>0</v>
      </c>
      <c r="G48" s="5">
        <v>34894.846400000002</v>
      </c>
      <c r="H48" s="5">
        <v>37304177.9133</v>
      </c>
      <c r="I48" s="6">
        <f t="shared" si="0"/>
        <v>165036576.35999998</v>
      </c>
      <c r="J48" s="12"/>
      <c r="K48" s="145"/>
      <c r="L48" s="148"/>
      <c r="M48" s="13">
        <v>21</v>
      </c>
      <c r="N48" s="5" t="s">
        <v>46</v>
      </c>
      <c r="O48" s="5">
        <v>176021257.3035</v>
      </c>
      <c r="P48" s="5">
        <v>0</v>
      </c>
      <c r="Q48" s="5">
        <v>48099.881099999999</v>
      </c>
      <c r="R48" s="5">
        <v>51592244.986000001</v>
      </c>
      <c r="S48" s="6">
        <f t="shared" si="5"/>
        <v>227661602.1706</v>
      </c>
    </row>
    <row r="49" spans="1:19" ht="25" customHeight="1" x14ac:dyDescent="0.25">
      <c r="A49" s="150"/>
      <c r="B49" s="148"/>
      <c r="C49" s="1">
        <v>2</v>
      </c>
      <c r="D49" s="5" t="s">
        <v>103</v>
      </c>
      <c r="E49" s="5">
        <v>99706016.652899995</v>
      </c>
      <c r="F49" s="5">
        <v>0</v>
      </c>
      <c r="G49" s="5">
        <v>27245.843000000001</v>
      </c>
      <c r="H49" s="5">
        <v>30825144.132800002</v>
      </c>
      <c r="I49" s="6">
        <f t="shared" si="0"/>
        <v>130558406.62869999</v>
      </c>
      <c r="J49" s="12"/>
      <c r="K49" s="145"/>
      <c r="L49" s="148"/>
      <c r="M49" s="13">
        <v>22</v>
      </c>
      <c r="N49" s="5" t="s">
        <v>485</v>
      </c>
      <c r="O49" s="5">
        <v>123856122.39040001</v>
      </c>
      <c r="P49" s="5">
        <v>0</v>
      </c>
      <c r="Q49" s="5">
        <v>33845.143700000001</v>
      </c>
      <c r="R49" s="5">
        <v>35022607.090700001</v>
      </c>
      <c r="S49" s="6">
        <f t="shared" si="5"/>
        <v>158912574.62480003</v>
      </c>
    </row>
    <row r="50" spans="1:19" ht="25" customHeight="1" x14ac:dyDescent="0.25">
      <c r="A50" s="150"/>
      <c r="B50" s="148"/>
      <c r="C50" s="1">
        <v>3</v>
      </c>
      <c r="D50" s="5" t="s">
        <v>104</v>
      </c>
      <c r="E50" s="5">
        <v>131640188.33769999</v>
      </c>
      <c r="F50" s="5">
        <v>0</v>
      </c>
      <c r="G50" s="5">
        <v>35972.231399999997</v>
      </c>
      <c r="H50" s="5">
        <v>40064739.405500002</v>
      </c>
      <c r="I50" s="6">
        <f t="shared" si="0"/>
        <v>171740899.97459999</v>
      </c>
      <c r="J50" s="12"/>
      <c r="K50" s="145"/>
      <c r="L50" s="148"/>
      <c r="M50" s="13">
        <v>23</v>
      </c>
      <c r="N50" s="5" t="s">
        <v>486</v>
      </c>
      <c r="O50" s="5">
        <v>117011202.8972</v>
      </c>
      <c r="P50" s="5">
        <v>0</v>
      </c>
      <c r="Q50" s="5">
        <v>31974.688900000001</v>
      </c>
      <c r="R50" s="5">
        <v>33511957.1021</v>
      </c>
      <c r="S50" s="6">
        <f t="shared" si="5"/>
        <v>150555134.6882</v>
      </c>
    </row>
    <row r="51" spans="1:19" ht="25" customHeight="1" x14ac:dyDescent="0.25">
      <c r="A51" s="150"/>
      <c r="B51" s="148"/>
      <c r="C51" s="1">
        <v>4</v>
      </c>
      <c r="D51" s="5" t="s">
        <v>105</v>
      </c>
      <c r="E51" s="5">
        <v>100917156.4729</v>
      </c>
      <c r="F51" s="5">
        <v>0</v>
      </c>
      <c r="G51" s="5">
        <v>27576.801200000002</v>
      </c>
      <c r="H51" s="5">
        <v>31984238.4672</v>
      </c>
      <c r="I51" s="6">
        <f t="shared" si="0"/>
        <v>132928971.7413</v>
      </c>
      <c r="J51" s="12"/>
      <c r="K51" s="145"/>
      <c r="L51" s="148"/>
      <c r="M51" s="13">
        <v>24</v>
      </c>
      <c r="N51" s="5" t="s">
        <v>487</v>
      </c>
      <c r="O51" s="5">
        <v>142342374.4569</v>
      </c>
      <c r="P51" s="5">
        <v>0</v>
      </c>
      <c r="Q51" s="5">
        <v>38896.729800000001</v>
      </c>
      <c r="R51" s="5">
        <v>41918195.553000003</v>
      </c>
      <c r="S51" s="6">
        <f t="shared" si="5"/>
        <v>184299466.73969999</v>
      </c>
    </row>
    <row r="52" spans="1:19" ht="25" customHeight="1" x14ac:dyDescent="0.25">
      <c r="A52" s="150"/>
      <c r="B52" s="148"/>
      <c r="C52" s="1">
        <v>5</v>
      </c>
      <c r="D52" s="5" t="s">
        <v>106</v>
      </c>
      <c r="E52" s="5">
        <v>135616087.17129999</v>
      </c>
      <c r="F52" s="5">
        <v>0</v>
      </c>
      <c r="G52" s="5">
        <v>37058.692600000002</v>
      </c>
      <c r="H52" s="5">
        <v>41723616.872000001</v>
      </c>
      <c r="I52" s="6">
        <f t="shared" si="0"/>
        <v>177376762.73590001</v>
      </c>
      <c r="J52" s="12"/>
      <c r="K52" s="145"/>
      <c r="L52" s="148"/>
      <c r="M52" s="13">
        <v>25</v>
      </c>
      <c r="N52" s="5" t="s">
        <v>488</v>
      </c>
      <c r="O52" s="5">
        <v>141647755.4752</v>
      </c>
      <c r="P52" s="5">
        <v>0</v>
      </c>
      <c r="Q52" s="5">
        <v>38706.917000000001</v>
      </c>
      <c r="R52" s="5">
        <v>40412164.784599997</v>
      </c>
      <c r="S52" s="6">
        <f t="shared" si="5"/>
        <v>182098627.17679998</v>
      </c>
    </row>
    <row r="53" spans="1:19" ht="25" customHeight="1" x14ac:dyDescent="0.25">
      <c r="A53" s="150"/>
      <c r="B53" s="148"/>
      <c r="C53" s="1">
        <v>6</v>
      </c>
      <c r="D53" s="5" t="s">
        <v>107</v>
      </c>
      <c r="E53" s="5">
        <v>118204696.7111</v>
      </c>
      <c r="F53" s="5">
        <v>0</v>
      </c>
      <c r="G53" s="5">
        <v>32300.825099999998</v>
      </c>
      <c r="H53" s="5">
        <v>34526706.7755</v>
      </c>
      <c r="I53" s="6">
        <f t="shared" si="0"/>
        <v>152763704.31169999</v>
      </c>
      <c r="J53" s="12"/>
      <c r="K53" s="145"/>
      <c r="L53" s="148"/>
      <c r="M53" s="13">
        <v>26</v>
      </c>
      <c r="N53" s="5" t="s">
        <v>489</v>
      </c>
      <c r="O53" s="5">
        <v>134363075.45770001</v>
      </c>
      <c r="P53" s="5">
        <v>0</v>
      </c>
      <c r="Q53" s="5">
        <v>36716.292399999998</v>
      </c>
      <c r="R53" s="5">
        <v>39921042.690499999</v>
      </c>
      <c r="S53" s="6">
        <f t="shared" si="5"/>
        <v>174320834.44060001</v>
      </c>
    </row>
    <row r="54" spans="1:19" ht="25" customHeight="1" x14ac:dyDescent="0.25">
      <c r="A54" s="150"/>
      <c r="B54" s="148"/>
      <c r="C54" s="1">
        <v>7</v>
      </c>
      <c r="D54" s="5" t="s">
        <v>108</v>
      </c>
      <c r="E54" s="5">
        <v>134064713.1866</v>
      </c>
      <c r="F54" s="5">
        <v>0</v>
      </c>
      <c r="G54" s="5">
        <v>36634.761400000003</v>
      </c>
      <c r="H54" s="5">
        <v>39794762.480099998</v>
      </c>
      <c r="I54" s="6">
        <f t="shared" si="0"/>
        <v>173896110.42809999</v>
      </c>
      <c r="J54" s="12"/>
      <c r="K54" s="145"/>
      <c r="L54" s="148"/>
      <c r="M54" s="13">
        <v>27</v>
      </c>
      <c r="N54" s="5" t="s">
        <v>490</v>
      </c>
      <c r="O54" s="5">
        <v>137185005.47060001</v>
      </c>
      <c r="P54" s="5">
        <v>0</v>
      </c>
      <c r="Q54" s="5">
        <v>37487.417999999998</v>
      </c>
      <c r="R54" s="5">
        <v>39604956.048799999</v>
      </c>
      <c r="S54" s="6">
        <f t="shared" si="5"/>
        <v>176827448.93740001</v>
      </c>
    </row>
    <row r="55" spans="1:19" ht="25" customHeight="1" x14ac:dyDescent="0.25">
      <c r="A55" s="150"/>
      <c r="B55" s="148"/>
      <c r="C55" s="1">
        <v>8</v>
      </c>
      <c r="D55" s="5" t="s">
        <v>109</v>
      </c>
      <c r="E55" s="5">
        <v>107419225.192</v>
      </c>
      <c r="F55" s="5">
        <v>0</v>
      </c>
      <c r="G55" s="5">
        <v>29353.567999999999</v>
      </c>
      <c r="H55" s="5">
        <v>32048990.036499999</v>
      </c>
      <c r="I55" s="6">
        <f t="shared" si="0"/>
        <v>139497568.7965</v>
      </c>
      <c r="J55" s="12"/>
      <c r="K55" s="145"/>
      <c r="L55" s="148"/>
      <c r="M55" s="13">
        <v>28</v>
      </c>
      <c r="N55" s="5" t="s">
        <v>491</v>
      </c>
      <c r="O55" s="5">
        <v>115552930.4464</v>
      </c>
      <c r="P55" s="5">
        <v>0</v>
      </c>
      <c r="Q55" s="5">
        <v>31576.198799999998</v>
      </c>
      <c r="R55" s="5">
        <v>34836518.504100002</v>
      </c>
      <c r="S55" s="6">
        <f t="shared" si="5"/>
        <v>150421025.14930001</v>
      </c>
    </row>
    <row r="56" spans="1:19" ht="25" customHeight="1" x14ac:dyDescent="0.25">
      <c r="A56" s="150"/>
      <c r="B56" s="148"/>
      <c r="C56" s="1">
        <v>9</v>
      </c>
      <c r="D56" s="5" t="s">
        <v>110</v>
      </c>
      <c r="E56" s="5">
        <v>124663727.6195</v>
      </c>
      <c r="F56" s="5">
        <v>0</v>
      </c>
      <c r="G56" s="5">
        <v>34065.831400000003</v>
      </c>
      <c r="H56" s="5">
        <v>37140113.108900003</v>
      </c>
      <c r="I56" s="6">
        <f t="shared" si="0"/>
        <v>161837906.5598</v>
      </c>
      <c r="J56" s="12"/>
      <c r="K56" s="145"/>
      <c r="L56" s="148"/>
      <c r="M56" s="13">
        <v>29</v>
      </c>
      <c r="N56" s="5" t="s">
        <v>492</v>
      </c>
      <c r="O56" s="5">
        <v>138266392.02160001</v>
      </c>
      <c r="P56" s="5">
        <v>0</v>
      </c>
      <c r="Q56" s="5">
        <v>37782.919600000001</v>
      </c>
      <c r="R56" s="5">
        <v>39487825.821400002</v>
      </c>
      <c r="S56" s="6">
        <f t="shared" si="5"/>
        <v>177792000.7626</v>
      </c>
    </row>
    <row r="57" spans="1:19" ht="25" customHeight="1" x14ac:dyDescent="0.25">
      <c r="A57" s="150"/>
      <c r="B57" s="148"/>
      <c r="C57" s="1">
        <v>10</v>
      </c>
      <c r="D57" s="5" t="s">
        <v>111</v>
      </c>
      <c r="E57" s="5">
        <v>135628364.36039999</v>
      </c>
      <c r="F57" s="5">
        <v>0</v>
      </c>
      <c r="G57" s="5">
        <v>37062.047500000001</v>
      </c>
      <c r="H57" s="5">
        <v>41473849.035099998</v>
      </c>
      <c r="I57" s="6">
        <f t="shared" si="0"/>
        <v>177139275.44300002</v>
      </c>
      <c r="J57" s="12"/>
      <c r="K57" s="145"/>
      <c r="L57" s="148"/>
      <c r="M57" s="13">
        <v>30</v>
      </c>
      <c r="N57" s="5" t="s">
        <v>493</v>
      </c>
      <c r="O57" s="5">
        <v>124724607.7395</v>
      </c>
      <c r="P57" s="5">
        <v>0</v>
      </c>
      <c r="Q57" s="5">
        <v>34082.467600000004</v>
      </c>
      <c r="R57" s="5">
        <v>38005551.042800002</v>
      </c>
      <c r="S57" s="6">
        <f t="shared" si="5"/>
        <v>162764241.24990001</v>
      </c>
    </row>
    <row r="58" spans="1:19" ht="25" customHeight="1" x14ac:dyDescent="0.25">
      <c r="A58" s="150"/>
      <c r="B58" s="148"/>
      <c r="C58" s="1">
        <v>11</v>
      </c>
      <c r="D58" s="5" t="s">
        <v>112</v>
      </c>
      <c r="E58" s="5">
        <v>104383344.8528</v>
      </c>
      <c r="F58" s="5">
        <v>0</v>
      </c>
      <c r="G58" s="5">
        <v>28523.977999999999</v>
      </c>
      <c r="H58" s="5">
        <v>31847641.526000001</v>
      </c>
      <c r="I58" s="6">
        <f t="shared" si="0"/>
        <v>136259510.35679999</v>
      </c>
      <c r="J58" s="12"/>
      <c r="K58" s="145"/>
      <c r="L58" s="148"/>
      <c r="M58" s="13">
        <v>31</v>
      </c>
      <c r="N58" s="5" t="s">
        <v>494</v>
      </c>
      <c r="O58" s="5">
        <v>129225627.1304</v>
      </c>
      <c r="P58" s="5">
        <v>0</v>
      </c>
      <c r="Q58" s="5">
        <v>35312.424099999997</v>
      </c>
      <c r="R58" s="5">
        <v>36546042.420999996</v>
      </c>
      <c r="S58" s="6">
        <f t="shared" si="5"/>
        <v>165806981.97549999</v>
      </c>
    </row>
    <row r="59" spans="1:19" ht="25" customHeight="1" x14ac:dyDescent="0.25">
      <c r="A59" s="150"/>
      <c r="B59" s="148"/>
      <c r="C59" s="1">
        <v>12</v>
      </c>
      <c r="D59" s="5" t="s">
        <v>113</v>
      </c>
      <c r="E59" s="5">
        <v>123466739.9478</v>
      </c>
      <c r="F59" s="5">
        <v>0</v>
      </c>
      <c r="G59" s="5">
        <v>33738.740400000002</v>
      </c>
      <c r="H59" s="5">
        <v>36711432.973999999</v>
      </c>
      <c r="I59" s="6">
        <f t="shared" si="0"/>
        <v>160211911.6622</v>
      </c>
      <c r="J59" s="12"/>
      <c r="K59" s="145"/>
      <c r="L59" s="148"/>
      <c r="M59" s="13">
        <v>32</v>
      </c>
      <c r="N59" s="5" t="s">
        <v>495</v>
      </c>
      <c r="O59" s="5">
        <v>138656445.1067</v>
      </c>
      <c r="P59" s="5">
        <v>0</v>
      </c>
      <c r="Q59" s="5">
        <v>37889.506200000003</v>
      </c>
      <c r="R59" s="5">
        <v>40483020.323600002</v>
      </c>
      <c r="S59" s="6">
        <f t="shared" si="5"/>
        <v>179177354.93649998</v>
      </c>
    </row>
    <row r="60" spans="1:19" ht="25" customHeight="1" x14ac:dyDescent="0.25">
      <c r="A60" s="150"/>
      <c r="B60" s="148"/>
      <c r="C60" s="1">
        <v>13</v>
      </c>
      <c r="D60" s="5" t="s">
        <v>114</v>
      </c>
      <c r="E60" s="5">
        <v>123501550.5451</v>
      </c>
      <c r="F60" s="5">
        <v>0</v>
      </c>
      <c r="G60" s="5">
        <v>33748.252800000002</v>
      </c>
      <c r="H60" s="5">
        <v>36721248.817000002</v>
      </c>
      <c r="I60" s="6">
        <f t="shared" si="0"/>
        <v>160256547.61489999</v>
      </c>
      <c r="J60" s="12"/>
      <c r="K60" s="145"/>
      <c r="L60" s="148"/>
      <c r="M60" s="13">
        <v>33</v>
      </c>
      <c r="N60" s="5" t="s">
        <v>496</v>
      </c>
      <c r="O60" s="5">
        <v>134384214.745</v>
      </c>
      <c r="P60" s="5">
        <v>0</v>
      </c>
      <c r="Q60" s="5">
        <v>36722.068899999998</v>
      </c>
      <c r="R60" s="5">
        <v>36648077.696599998</v>
      </c>
      <c r="S60" s="6">
        <f t="shared" si="5"/>
        <v>171069014.51049998</v>
      </c>
    </row>
    <row r="61" spans="1:19" ht="25" customHeight="1" x14ac:dyDescent="0.25">
      <c r="A61" s="150"/>
      <c r="B61" s="148"/>
      <c r="C61" s="1">
        <v>14</v>
      </c>
      <c r="D61" s="5" t="s">
        <v>115</v>
      </c>
      <c r="E61" s="5">
        <v>127373477.20029999</v>
      </c>
      <c r="F61" s="5">
        <v>0</v>
      </c>
      <c r="G61" s="5">
        <v>34806.3024</v>
      </c>
      <c r="H61" s="5">
        <v>37633049.896700002</v>
      </c>
      <c r="I61" s="6">
        <f t="shared" si="0"/>
        <v>165041333.3994</v>
      </c>
      <c r="J61" s="12"/>
      <c r="K61" s="146"/>
      <c r="L61" s="149"/>
      <c r="M61" s="13">
        <v>34</v>
      </c>
      <c r="N61" s="5" t="s">
        <v>497</v>
      </c>
      <c r="O61" s="5">
        <v>131707556.37090001</v>
      </c>
      <c r="P61" s="5">
        <v>0</v>
      </c>
      <c r="Q61" s="5">
        <v>35990.640500000001</v>
      </c>
      <c r="R61" s="5">
        <v>38087954.632299997</v>
      </c>
      <c r="S61" s="6">
        <f t="shared" si="5"/>
        <v>169831501.6437</v>
      </c>
    </row>
    <row r="62" spans="1:19" ht="25" customHeight="1" x14ac:dyDescent="0.3">
      <c r="A62" s="150"/>
      <c r="B62" s="148"/>
      <c r="C62" s="1">
        <v>15</v>
      </c>
      <c r="D62" s="5" t="s">
        <v>116</v>
      </c>
      <c r="E62" s="5">
        <v>116368153.88060001</v>
      </c>
      <c r="F62" s="5">
        <v>0</v>
      </c>
      <c r="G62" s="5">
        <v>31798.968199999999</v>
      </c>
      <c r="H62" s="5">
        <v>34013478.413099997</v>
      </c>
      <c r="I62" s="6">
        <f t="shared" si="0"/>
        <v>150413431.26190001</v>
      </c>
      <c r="J62" s="12"/>
      <c r="K62" s="19"/>
      <c r="L62" s="127" t="s">
        <v>834</v>
      </c>
      <c r="M62" s="128"/>
      <c r="N62" s="129"/>
      <c r="O62" s="15">
        <f>SUM(O28:O61)</f>
        <v>4676934499.2904024</v>
      </c>
      <c r="P62" s="15">
        <f t="shared" ref="P62:S62" si="8">SUM(P28:P61)</f>
        <v>0</v>
      </c>
      <c r="Q62" s="15">
        <f t="shared" ref="Q62" si="9">SUM(Q28:Q61)</f>
        <v>1278027.4187999999</v>
      </c>
      <c r="R62" s="15">
        <f t="shared" si="8"/>
        <v>1338816629.2444997</v>
      </c>
      <c r="S62" s="15">
        <f t="shared" si="8"/>
        <v>6017029155.9536991</v>
      </c>
    </row>
    <row r="63" spans="1:19" ht="25" customHeight="1" x14ac:dyDescent="0.25">
      <c r="A63" s="150"/>
      <c r="B63" s="148"/>
      <c r="C63" s="1">
        <v>16</v>
      </c>
      <c r="D63" s="5" t="s">
        <v>117</v>
      </c>
      <c r="E63" s="5">
        <v>118817747.25040001</v>
      </c>
      <c r="F63" s="5">
        <v>0</v>
      </c>
      <c r="G63" s="5">
        <v>32468.348399999999</v>
      </c>
      <c r="H63" s="5">
        <v>36309643.299699999</v>
      </c>
      <c r="I63" s="6">
        <f t="shared" si="0"/>
        <v>155159858.8985</v>
      </c>
      <c r="J63" s="12"/>
      <c r="K63" s="144">
        <v>21</v>
      </c>
      <c r="L63" s="147" t="s">
        <v>47</v>
      </c>
      <c r="M63" s="13">
        <v>1</v>
      </c>
      <c r="N63" s="5" t="s">
        <v>498</v>
      </c>
      <c r="O63" s="5">
        <v>105453478.2281</v>
      </c>
      <c r="P63" s="5">
        <v>0</v>
      </c>
      <c r="Q63" s="5">
        <v>28816.404500000001</v>
      </c>
      <c r="R63" s="5">
        <v>31429040.695999999</v>
      </c>
      <c r="S63" s="6">
        <f t="shared" ref="S63:S83" si="10">SUM(O63:R63)</f>
        <v>136911335.32859999</v>
      </c>
    </row>
    <row r="64" spans="1:19" ht="25" customHeight="1" x14ac:dyDescent="0.25">
      <c r="A64" s="150"/>
      <c r="B64" s="148"/>
      <c r="C64" s="1">
        <v>17</v>
      </c>
      <c r="D64" s="5" t="s">
        <v>118</v>
      </c>
      <c r="E64" s="5">
        <v>110909304.2096</v>
      </c>
      <c r="F64" s="5">
        <v>0</v>
      </c>
      <c r="G64" s="5">
        <v>30307.2732</v>
      </c>
      <c r="H64" s="5">
        <v>34410731.353200004</v>
      </c>
      <c r="I64" s="6">
        <f t="shared" si="0"/>
        <v>145350342.83600003</v>
      </c>
      <c r="J64" s="12"/>
      <c r="K64" s="145"/>
      <c r="L64" s="148"/>
      <c r="M64" s="13">
        <v>2</v>
      </c>
      <c r="N64" s="5" t="s">
        <v>499</v>
      </c>
      <c r="O64" s="5">
        <v>172306807.52430001</v>
      </c>
      <c r="P64" s="5">
        <v>0</v>
      </c>
      <c r="Q64" s="5">
        <v>47084.863899999997</v>
      </c>
      <c r="R64" s="5">
        <v>41167099.323600002</v>
      </c>
      <c r="S64" s="6">
        <f t="shared" si="10"/>
        <v>213520991.71180001</v>
      </c>
    </row>
    <row r="65" spans="1:19" ht="25" customHeight="1" x14ac:dyDescent="0.25">
      <c r="A65" s="150"/>
      <c r="B65" s="148"/>
      <c r="C65" s="1">
        <v>18</v>
      </c>
      <c r="D65" s="5" t="s">
        <v>119</v>
      </c>
      <c r="E65" s="5">
        <v>137794229.61090001</v>
      </c>
      <c r="F65" s="5">
        <v>0</v>
      </c>
      <c r="G65" s="5">
        <v>37653.895600000003</v>
      </c>
      <c r="H65" s="5">
        <v>40516680.613799997</v>
      </c>
      <c r="I65" s="6">
        <f t="shared" si="0"/>
        <v>178348564.12029999</v>
      </c>
      <c r="J65" s="12"/>
      <c r="K65" s="145"/>
      <c r="L65" s="148"/>
      <c r="M65" s="13">
        <v>3</v>
      </c>
      <c r="N65" s="5" t="s">
        <v>500</v>
      </c>
      <c r="O65" s="5">
        <v>145132603.2035</v>
      </c>
      <c r="P65" s="5">
        <v>0</v>
      </c>
      <c r="Q65" s="5">
        <v>39659.192600000002</v>
      </c>
      <c r="R65" s="5">
        <v>42111894.8336</v>
      </c>
      <c r="S65" s="6">
        <f t="shared" si="10"/>
        <v>187284157.22970003</v>
      </c>
    </row>
    <row r="66" spans="1:19" ht="25" customHeight="1" x14ac:dyDescent="0.25">
      <c r="A66" s="150"/>
      <c r="B66" s="148"/>
      <c r="C66" s="1">
        <v>19</v>
      </c>
      <c r="D66" s="5" t="s">
        <v>120</v>
      </c>
      <c r="E66" s="5">
        <v>114979082.3671</v>
      </c>
      <c r="F66" s="5">
        <v>0</v>
      </c>
      <c r="G66" s="5">
        <v>31419.387999999999</v>
      </c>
      <c r="H66" s="5">
        <v>34790084.814900003</v>
      </c>
      <c r="I66" s="6">
        <f t="shared" si="0"/>
        <v>149800586.56999999</v>
      </c>
      <c r="J66" s="12"/>
      <c r="K66" s="145"/>
      <c r="L66" s="148"/>
      <c r="M66" s="13">
        <v>4</v>
      </c>
      <c r="N66" s="5" t="s">
        <v>501</v>
      </c>
      <c r="O66" s="5">
        <v>119831405.2203</v>
      </c>
      <c r="P66" s="5">
        <v>0</v>
      </c>
      <c r="Q66" s="5">
        <v>32745.342400000001</v>
      </c>
      <c r="R66" s="5">
        <v>35661731.1796</v>
      </c>
      <c r="S66" s="6">
        <f t="shared" si="10"/>
        <v>155525881.7423</v>
      </c>
    </row>
    <row r="67" spans="1:19" ht="25" customHeight="1" x14ac:dyDescent="0.25">
      <c r="A67" s="150"/>
      <c r="B67" s="148"/>
      <c r="C67" s="1">
        <v>20</v>
      </c>
      <c r="D67" s="5" t="s">
        <v>121</v>
      </c>
      <c r="E67" s="5">
        <v>120977165.40449999</v>
      </c>
      <c r="F67" s="5">
        <v>0</v>
      </c>
      <c r="G67" s="5">
        <v>33058.434800000003</v>
      </c>
      <c r="H67" s="5">
        <v>36408461.618299998</v>
      </c>
      <c r="I67" s="6">
        <f t="shared" si="0"/>
        <v>157418685.4576</v>
      </c>
      <c r="J67" s="12"/>
      <c r="K67" s="145"/>
      <c r="L67" s="148"/>
      <c r="M67" s="13">
        <v>5</v>
      </c>
      <c r="N67" s="5" t="s">
        <v>502</v>
      </c>
      <c r="O67" s="5">
        <v>159592072.4533</v>
      </c>
      <c r="P67" s="5">
        <v>0</v>
      </c>
      <c r="Q67" s="5">
        <v>43610.412900000003</v>
      </c>
      <c r="R67" s="5">
        <v>45603777.872199997</v>
      </c>
      <c r="S67" s="6">
        <f t="shared" si="10"/>
        <v>205239460.73839998</v>
      </c>
    </row>
    <row r="68" spans="1:19" ht="25" customHeight="1" x14ac:dyDescent="0.25">
      <c r="A68" s="150"/>
      <c r="B68" s="148"/>
      <c r="C68" s="1">
        <v>21</v>
      </c>
      <c r="D68" s="5" t="s">
        <v>122</v>
      </c>
      <c r="E68" s="5">
        <v>125833823.2173</v>
      </c>
      <c r="F68" s="5">
        <v>0</v>
      </c>
      <c r="G68" s="5">
        <v>34385.573799999998</v>
      </c>
      <c r="H68" s="5">
        <v>38062307.434199996</v>
      </c>
      <c r="I68" s="6">
        <f t="shared" si="0"/>
        <v>163930516.22529998</v>
      </c>
      <c r="J68" s="12"/>
      <c r="K68" s="145"/>
      <c r="L68" s="148"/>
      <c r="M68" s="13">
        <v>6</v>
      </c>
      <c r="N68" s="5" t="s">
        <v>503</v>
      </c>
      <c r="O68" s="5">
        <v>195251246.52200001</v>
      </c>
      <c r="P68" s="5">
        <v>0</v>
      </c>
      <c r="Q68" s="5">
        <v>53354.701999999997</v>
      </c>
      <c r="R68" s="5">
        <v>48128099.243900001</v>
      </c>
      <c r="S68" s="6">
        <f t="shared" si="10"/>
        <v>243432700.46790001</v>
      </c>
    </row>
    <row r="69" spans="1:19" ht="25" customHeight="1" x14ac:dyDescent="0.25">
      <c r="A69" s="150"/>
      <c r="B69" s="148"/>
      <c r="C69" s="1">
        <v>22</v>
      </c>
      <c r="D69" s="5" t="s">
        <v>123</v>
      </c>
      <c r="E69" s="5">
        <v>108157464.52150001</v>
      </c>
      <c r="F69" s="5">
        <v>0</v>
      </c>
      <c r="G69" s="5">
        <v>29555.300599999999</v>
      </c>
      <c r="H69" s="5">
        <v>34414443.226599999</v>
      </c>
      <c r="I69" s="6">
        <f t="shared" si="0"/>
        <v>142601463.0487</v>
      </c>
      <c r="J69" s="12"/>
      <c r="K69" s="145"/>
      <c r="L69" s="148"/>
      <c r="M69" s="13">
        <v>7</v>
      </c>
      <c r="N69" s="5" t="s">
        <v>504</v>
      </c>
      <c r="O69" s="5">
        <v>133019271.0425</v>
      </c>
      <c r="P69" s="5">
        <v>0</v>
      </c>
      <c r="Q69" s="5">
        <v>36349.082000000002</v>
      </c>
      <c r="R69" s="5">
        <v>36006028.059100002</v>
      </c>
      <c r="S69" s="6">
        <f t="shared" si="10"/>
        <v>169061648.18360001</v>
      </c>
    </row>
    <row r="70" spans="1:19" ht="25" customHeight="1" x14ac:dyDescent="0.25">
      <c r="A70" s="150"/>
      <c r="B70" s="148"/>
      <c r="C70" s="1">
        <v>23</v>
      </c>
      <c r="D70" s="5" t="s">
        <v>124</v>
      </c>
      <c r="E70" s="5">
        <v>112937433.08859999</v>
      </c>
      <c r="F70" s="5">
        <v>0</v>
      </c>
      <c r="G70" s="5">
        <v>30861.4833</v>
      </c>
      <c r="H70" s="5">
        <v>36007744.262999997</v>
      </c>
      <c r="I70" s="6">
        <f t="shared" si="0"/>
        <v>148976038.83489999</v>
      </c>
      <c r="J70" s="12"/>
      <c r="K70" s="145"/>
      <c r="L70" s="148"/>
      <c r="M70" s="13">
        <v>8</v>
      </c>
      <c r="N70" s="5" t="s">
        <v>505</v>
      </c>
      <c r="O70" s="5">
        <v>141313656.544</v>
      </c>
      <c r="P70" s="5">
        <v>0</v>
      </c>
      <c r="Q70" s="5">
        <v>38615.620499999997</v>
      </c>
      <c r="R70" s="5">
        <v>37887700.415799998</v>
      </c>
      <c r="S70" s="6">
        <f t="shared" si="10"/>
        <v>179239972.5803</v>
      </c>
    </row>
    <row r="71" spans="1:19" ht="25" customHeight="1" x14ac:dyDescent="0.25">
      <c r="A71" s="150"/>
      <c r="B71" s="148"/>
      <c r="C71" s="1">
        <v>24</v>
      </c>
      <c r="D71" s="5" t="s">
        <v>125</v>
      </c>
      <c r="E71" s="5">
        <v>115679694.6135</v>
      </c>
      <c r="F71" s="5">
        <v>0</v>
      </c>
      <c r="G71" s="5">
        <v>31610.838599999999</v>
      </c>
      <c r="H71" s="5">
        <v>33045504.315900002</v>
      </c>
      <c r="I71" s="6">
        <f t="shared" si="0"/>
        <v>148756809.76800001</v>
      </c>
      <c r="J71" s="12"/>
      <c r="K71" s="145"/>
      <c r="L71" s="148"/>
      <c r="M71" s="13">
        <v>9</v>
      </c>
      <c r="N71" s="5" t="s">
        <v>506</v>
      </c>
      <c r="O71" s="5">
        <v>175555920.55930001</v>
      </c>
      <c r="P71" s="5">
        <v>0</v>
      </c>
      <c r="Q71" s="5">
        <v>47972.722300000001</v>
      </c>
      <c r="R71" s="5">
        <v>47862741.538699999</v>
      </c>
      <c r="S71" s="6">
        <f t="shared" si="10"/>
        <v>223466634.82029998</v>
      </c>
    </row>
    <row r="72" spans="1:19" ht="25" customHeight="1" x14ac:dyDescent="0.25">
      <c r="A72" s="150"/>
      <c r="B72" s="148"/>
      <c r="C72" s="1">
        <v>25</v>
      </c>
      <c r="D72" s="5" t="s">
        <v>126</v>
      </c>
      <c r="E72" s="5">
        <v>136296306.33149999</v>
      </c>
      <c r="F72" s="5">
        <v>0</v>
      </c>
      <c r="G72" s="5">
        <v>37244.570500000002</v>
      </c>
      <c r="H72" s="5">
        <v>40072740.554899998</v>
      </c>
      <c r="I72" s="6">
        <f t="shared" ref="I72:I135" si="11">SUM(E72:H72)</f>
        <v>176406291.45689997</v>
      </c>
      <c r="J72" s="12"/>
      <c r="K72" s="145"/>
      <c r="L72" s="148"/>
      <c r="M72" s="13">
        <v>10</v>
      </c>
      <c r="N72" s="5" t="s">
        <v>507</v>
      </c>
      <c r="O72" s="5">
        <v>122240879.9844</v>
      </c>
      <c r="P72" s="5">
        <v>0</v>
      </c>
      <c r="Q72" s="5">
        <v>33403.759700000002</v>
      </c>
      <c r="R72" s="5">
        <v>35985489.026299998</v>
      </c>
      <c r="S72" s="6">
        <f t="shared" si="10"/>
        <v>158259772.77039999</v>
      </c>
    </row>
    <row r="73" spans="1:19" ht="25" customHeight="1" x14ac:dyDescent="0.25">
      <c r="A73" s="150"/>
      <c r="B73" s="148"/>
      <c r="C73" s="1">
        <v>26</v>
      </c>
      <c r="D73" s="5" t="s">
        <v>127</v>
      </c>
      <c r="E73" s="5">
        <v>101528032.89650001</v>
      </c>
      <c r="F73" s="5">
        <v>0</v>
      </c>
      <c r="G73" s="5">
        <v>27743.7304</v>
      </c>
      <c r="H73" s="5">
        <v>30225882.793499999</v>
      </c>
      <c r="I73" s="6">
        <f t="shared" si="11"/>
        <v>131781659.42039999</v>
      </c>
      <c r="J73" s="12"/>
      <c r="K73" s="145"/>
      <c r="L73" s="148"/>
      <c r="M73" s="13">
        <v>11</v>
      </c>
      <c r="N73" s="5" t="s">
        <v>508</v>
      </c>
      <c r="O73" s="5">
        <v>129118272.29449999</v>
      </c>
      <c r="P73" s="5">
        <v>0</v>
      </c>
      <c r="Q73" s="5">
        <v>35283.088199999998</v>
      </c>
      <c r="R73" s="5">
        <v>38444151.481899999</v>
      </c>
      <c r="S73" s="6">
        <f t="shared" si="10"/>
        <v>167597706.8646</v>
      </c>
    </row>
    <row r="74" spans="1:19" ht="25" customHeight="1" x14ac:dyDescent="0.25">
      <c r="A74" s="150"/>
      <c r="B74" s="148"/>
      <c r="C74" s="1">
        <v>27</v>
      </c>
      <c r="D74" s="5" t="s">
        <v>128</v>
      </c>
      <c r="E74" s="5">
        <v>124575725.47840001</v>
      </c>
      <c r="F74" s="5">
        <v>0</v>
      </c>
      <c r="G74" s="5">
        <v>34041.783799999997</v>
      </c>
      <c r="H74" s="5">
        <v>36309643.299699999</v>
      </c>
      <c r="I74" s="6">
        <f t="shared" si="11"/>
        <v>160919410.56190002</v>
      </c>
      <c r="J74" s="12"/>
      <c r="K74" s="145"/>
      <c r="L74" s="148"/>
      <c r="M74" s="13">
        <v>12</v>
      </c>
      <c r="N74" s="5" t="s">
        <v>509</v>
      </c>
      <c r="O74" s="5">
        <v>142445519.92730001</v>
      </c>
      <c r="P74" s="5">
        <v>0</v>
      </c>
      <c r="Q74" s="5">
        <v>38924.915500000003</v>
      </c>
      <c r="R74" s="5">
        <v>41936034.520400003</v>
      </c>
      <c r="S74" s="6">
        <f t="shared" si="10"/>
        <v>184420479.36320001</v>
      </c>
    </row>
    <row r="75" spans="1:19" ht="25" customHeight="1" x14ac:dyDescent="0.25">
      <c r="A75" s="150"/>
      <c r="B75" s="148"/>
      <c r="C75" s="1">
        <v>28</v>
      </c>
      <c r="D75" s="5" t="s">
        <v>129</v>
      </c>
      <c r="E75" s="5">
        <v>101564188.2703</v>
      </c>
      <c r="F75" s="5">
        <v>0</v>
      </c>
      <c r="G75" s="5">
        <v>27753.6103</v>
      </c>
      <c r="H75" s="5">
        <v>31085635.159499999</v>
      </c>
      <c r="I75" s="6">
        <f t="shared" si="11"/>
        <v>132677577.04010001</v>
      </c>
      <c r="J75" s="12"/>
      <c r="K75" s="145"/>
      <c r="L75" s="148"/>
      <c r="M75" s="13">
        <v>13</v>
      </c>
      <c r="N75" s="5" t="s">
        <v>510</v>
      </c>
      <c r="O75" s="5">
        <v>118545787.21879999</v>
      </c>
      <c r="P75" s="5">
        <v>0</v>
      </c>
      <c r="Q75" s="5">
        <v>32394.0321</v>
      </c>
      <c r="R75" s="5">
        <v>33031745.145</v>
      </c>
      <c r="S75" s="6">
        <f t="shared" si="10"/>
        <v>151609926.39590001</v>
      </c>
    </row>
    <row r="76" spans="1:19" ht="25" customHeight="1" x14ac:dyDescent="0.25">
      <c r="A76" s="150"/>
      <c r="B76" s="148"/>
      <c r="C76" s="1">
        <v>29</v>
      </c>
      <c r="D76" s="5" t="s">
        <v>130</v>
      </c>
      <c r="E76" s="5">
        <v>132456006.3268</v>
      </c>
      <c r="F76" s="5">
        <v>0</v>
      </c>
      <c r="G76" s="5">
        <v>36195.1633</v>
      </c>
      <c r="H76" s="5">
        <v>35589292.401500002</v>
      </c>
      <c r="I76" s="6">
        <f t="shared" si="11"/>
        <v>168081493.89160001</v>
      </c>
      <c r="J76" s="12"/>
      <c r="K76" s="145"/>
      <c r="L76" s="148"/>
      <c r="M76" s="13">
        <v>14</v>
      </c>
      <c r="N76" s="5" t="s">
        <v>511</v>
      </c>
      <c r="O76" s="5">
        <v>136039038.1591</v>
      </c>
      <c r="P76" s="5">
        <v>0</v>
      </c>
      <c r="Q76" s="5">
        <v>37174.268900000003</v>
      </c>
      <c r="R76" s="5">
        <v>38739946.549000002</v>
      </c>
      <c r="S76" s="6">
        <f t="shared" si="10"/>
        <v>174816158.977</v>
      </c>
    </row>
    <row r="77" spans="1:19" ht="25" customHeight="1" x14ac:dyDescent="0.25">
      <c r="A77" s="150"/>
      <c r="B77" s="148"/>
      <c r="C77" s="1">
        <v>30</v>
      </c>
      <c r="D77" s="5" t="s">
        <v>131</v>
      </c>
      <c r="E77" s="5">
        <v>109600824.5689</v>
      </c>
      <c r="F77" s="5">
        <v>0</v>
      </c>
      <c r="G77" s="5">
        <v>29949.715800000002</v>
      </c>
      <c r="H77" s="5">
        <v>31700816.3114</v>
      </c>
      <c r="I77" s="6">
        <f t="shared" si="11"/>
        <v>141331590.5961</v>
      </c>
      <c r="J77" s="12"/>
      <c r="K77" s="145"/>
      <c r="L77" s="148"/>
      <c r="M77" s="13">
        <v>15</v>
      </c>
      <c r="N77" s="5" t="s">
        <v>512</v>
      </c>
      <c r="O77" s="5">
        <v>157384285.896</v>
      </c>
      <c r="P77" s="5">
        <v>0</v>
      </c>
      <c r="Q77" s="5">
        <v>43007.109199999999</v>
      </c>
      <c r="R77" s="5">
        <v>40478835.5088</v>
      </c>
      <c r="S77" s="6">
        <f t="shared" si="10"/>
        <v>197906128.514</v>
      </c>
    </row>
    <row r="78" spans="1:19" ht="25" customHeight="1" x14ac:dyDescent="0.25">
      <c r="A78" s="150"/>
      <c r="B78" s="149"/>
      <c r="C78" s="1">
        <v>31</v>
      </c>
      <c r="D78" s="5" t="s">
        <v>132</v>
      </c>
      <c r="E78" s="5">
        <v>165666990.86750001</v>
      </c>
      <c r="F78" s="5">
        <v>0</v>
      </c>
      <c r="G78" s="5">
        <v>45270.455800000003</v>
      </c>
      <c r="H78" s="5">
        <v>51366651.5405</v>
      </c>
      <c r="I78" s="6">
        <f t="shared" si="11"/>
        <v>217078912.86379999</v>
      </c>
      <c r="J78" s="12"/>
      <c r="K78" s="145"/>
      <c r="L78" s="148"/>
      <c r="M78" s="13">
        <v>16</v>
      </c>
      <c r="N78" s="5" t="s">
        <v>513</v>
      </c>
      <c r="O78" s="5">
        <v>126095312.53929999</v>
      </c>
      <c r="P78" s="5">
        <v>0</v>
      </c>
      <c r="Q78" s="5">
        <v>34457.0288</v>
      </c>
      <c r="R78" s="5">
        <v>36278644.538999997</v>
      </c>
      <c r="S78" s="6">
        <f t="shared" si="10"/>
        <v>162408414.10709998</v>
      </c>
    </row>
    <row r="79" spans="1:19" ht="25" customHeight="1" x14ac:dyDescent="0.3">
      <c r="A79" s="1"/>
      <c r="B79" s="127" t="s">
        <v>817</v>
      </c>
      <c r="C79" s="128"/>
      <c r="D79" s="129"/>
      <c r="E79" s="15">
        <f>SUM(E48:E78)</f>
        <v>3748424964.7546005</v>
      </c>
      <c r="F79" s="15">
        <f t="shared" ref="F79:H79" si="12">SUM(F48:F78)</f>
        <v>0</v>
      </c>
      <c r="G79" s="15">
        <f t="shared" ref="G79" si="13">SUM(G48:G78)</f>
        <v>1024301.2560000002</v>
      </c>
      <c r="H79" s="15">
        <f t="shared" si="12"/>
        <v>1124129452.8543003</v>
      </c>
      <c r="I79" s="8">
        <f t="shared" si="11"/>
        <v>4873578718.8649006</v>
      </c>
      <c r="J79" s="12"/>
      <c r="K79" s="145"/>
      <c r="L79" s="148"/>
      <c r="M79" s="13">
        <v>17</v>
      </c>
      <c r="N79" s="5" t="s">
        <v>514</v>
      </c>
      <c r="O79" s="5">
        <v>124262998.3012</v>
      </c>
      <c r="P79" s="5">
        <v>0</v>
      </c>
      <c r="Q79" s="5">
        <v>33956.327400000002</v>
      </c>
      <c r="R79" s="5">
        <v>33405737.011799999</v>
      </c>
      <c r="S79" s="6">
        <f t="shared" si="10"/>
        <v>157702691.64039999</v>
      </c>
    </row>
    <row r="80" spans="1:19" ht="25" customHeight="1" x14ac:dyDescent="0.25">
      <c r="A80" s="150">
        <v>4</v>
      </c>
      <c r="B80" s="147" t="s">
        <v>30</v>
      </c>
      <c r="C80" s="1">
        <v>1</v>
      </c>
      <c r="D80" s="5" t="s">
        <v>133</v>
      </c>
      <c r="E80" s="5">
        <v>186338539.3682</v>
      </c>
      <c r="F80" s="5">
        <v>0</v>
      </c>
      <c r="G80" s="5">
        <v>50919.1999</v>
      </c>
      <c r="H80" s="5">
        <v>56422879.572800003</v>
      </c>
      <c r="I80" s="6">
        <f t="shared" si="11"/>
        <v>242812338.14090002</v>
      </c>
      <c r="J80" s="12"/>
      <c r="K80" s="145"/>
      <c r="L80" s="148"/>
      <c r="M80" s="13">
        <v>18</v>
      </c>
      <c r="N80" s="5" t="s">
        <v>515</v>
      </c>
      <c r="O80" s="5">
        <v>128953839.1683</v>
      </c>
      <c r="P80" s="5">
        <v>0</v>
      </c>
      <c r="Q80" s="5">
        <v>35238.154900000001</v>
      </c>
      <c r="R80" s="5">
        <v>36474961.398999996</v>
      </c>
      <c r="S80" s="6">
        <f t="shared" si="10"/>
        <v>165464038.72220001</v>
      </c>
    </row>
    <row r="81" spans="1:19" ht="25" customHeight="1" x14ac:dyDescent="0.25">
      <c r="A81" s="150"/>
      <c r="B81" s="148"/>
      <c r="C81" s="1">
        <v>2</v>
      </c>
      <c r="D81" s="5" t="s">
        <v>134</v>
      </c>
      <c r="E81" s="5">
        <v>122546828.7993</v>
      </c>
      <c r="F81" s="5">
        <v>0</v>
      </c>
      <c r="G81" s="5">
        <v>33487.363799999999</v>
      </c>
      <c r="H81" s="5">
        <v>38536516.452699997</v>
      </c>
      <c r="I81" s="6">
        <f t="shared" si="11"/>
        <v>161116832.61579999</v>
      </c>
      <c r="J81" s="12"/>
      <c r="K81" s="145"/>
      <c r="L81" s="148"/>
      <c r="M81" s="13">
        <v>19</v>
      </c>
      <c r="N81" s="5" t="s">
        <v>516</v>
      </c>
      <c r="O81" s="5">
        <v>156016894.0984</v>
      </c>
      <c r="P81" s="5">
        <v>0</v>
      </c>
      <c r="Q81" s="5">
        <v>42633.453300000001</v>
      </c>
      <c r="R81" s="5">
        <v>38379069.968199998</v>
      </c>
      <c r="S81" s="6">
        <f t="shared" si="10"/>
        <v>194438597.51989999</v>
      </c>
    </row>
    <row r="82" spans="1:19" ht="25" customHeight="1" x14ac:dyDescent="0.25">
      <c r="A82" s="150"/>
      <c r="B82" s="148"/>
      <c r="C82" s="1">
        <v>3</v>
      </c>
      <c r="D82" s="5" t="s">
        <v>135</v>
      </c>
      <c r="E82" s="5">
        <v>126066031.5689</v>
      </c>
      <c r="F82" s="5">
        <v>0</v>
      </c>
      <c r="G82" s="5">
        <v>34449.027399999999</v>
      </c>
      <c r="H82" s="5">
        <v>39698332.827600002</v>
      </c>
      <c r="I82" s="6">
        <f t="shared" si="11"/>
        <v>165798813.42390001</v>
      </c>
      <c r="J82" s="12"/>
      <c r="K82" s="145"/>
      <c r="L82" s="148"/>
      <c r="M82" s="13">
        <v>20</v>
      </c>
      <c r="N82" s="5" t="s">
        <v>517</v>
      </c>
      <c r="O82" s="5">
        <v>119888197.01719999</v>
      </c>
      <c r="P82" s="5">
        <v>0</v>
      </c>
      <c r="Q82" s="5">
        <v>32760.861400000002</v>
      </c>
      <c r="R82" s="5">
        <v>34217399.995700002</v>
      </c>
      <c r="S82" s="6">
        <f t="shared" si="10"/>
        <v>154138357.8743</v>
      </c>
    </row>
    <row r="83" spans="1:19" ht="25" customHeight="1" x14ac:dyDescent="0.25">
      <c r="A83" s="150"/>
      <c r="B83" s="148"/>
      <c r="C83" s="1">
        <v>4</v>
      </c>
      <c r="D83" s="5" t="s">
        <v>136</v>
      </c>
      <c r="E83" s="5">
        <v>152375392.95359999</v>
      </c>
      <c r="F83" s="5">
        <v>0</v>
      </c>
      <c r="G83" s="5">
        <v>41638.370199999998</v>
      </c>
      <c r="H83" s="5">
        <v>49397540.513599999</v>
      </c>
      <c r="I83" s="6">
        <f t="shared" si="11"/>
        <v>201814571.83739999</v>
      </c>
      <c r="J83" s="12"/>
      <c r="K83" s="146"/>
      <c r="L83" s="149"/>
      <c r="M83" s="13">
        <v>21</v>
      </c>
      <c r="N83" s="5" t="s">
        <v>518</v>
      </c>
      <c r="O83" s="5">
        <v>143200201.25889999</v>
      </c>
      <c r="P83" s="5">
        <v>0</v>
      </c>
      <c r="Q83" s="5">
        <v>39131.141000000003</v>
      </c>
      <c r="R83" s="5">
        <v>39642509.188199997</v>
      </c>
      <c r="S83" s="6">
        <f t="shared" si="10"/>
        <v>182881841.58809999</v>
      </c>
    </row>
    <row r="84" spans="1:19" ht="25" customHeight="1" x14ac:dyDescent="0.3">
      <c r="A84" s="150"/>
      <c r="B84" s="148"/>
      <c r="C84" s="1">
        <v>5</v>
      </c>
      <c r="D84" s="5" t="s">
        <v>137</v>
      </c>
      <c r="E84" s="5">
        <v>115724153.62270001</v>
      </c>
      <c r="F84" s="5">
        <v>0</v>
      </c>
      <c r="G84" s="5">
        <v>31622.987499999999</v>
      </c>
      <c r="H84" s="5">
        <v>35177435.995899998</v>
      </c>
      <c r="I84" s="6">
        <f t="shared" si="11"/>
        <v>150933212.60609999</v>
      </c>
      <c r="J84" s="12"/>
      <c r="K84" s="19"/>
      <c r="L84" s="127" t="s">
        <v>835</v>
      </c>
      <c r="M84" s="128"/>
      <c r="N84" s="129"/>
      <c r="O84" s="15">
        <f>SUM(O63:O83)</f>
        <v>2951647687.1607003</v>
      </c>
      <c r="P84" s="15">
        <f t="shared" ref="P84:S84" si="14">SUM(P63:P83)</f>
        <v>0</v>
      </c>
      <c r="Q84" s="15">
        <f t="shared" ref="Q84" si="15">SUM(Q63:Q83)</f>
        <v>806572.48350000009</v>
      </c>
      <c r="R84" s="15">
        <f t="shared" si="14"/>
        <v>812872637.49580014</v>
      </c>
      <c r="S84" s="15">
        <f t="shared" si="14"/>
        <v>3765326897.1400003</v>
      </c>
    </row>
    <row r="85" spans="1:19" ht="25" customHeight="1" x14ac:dyDescent="0.25">
      <c r="A85" s="150"/>
      <c r="B85" s="148"/>
      <c r="C85" s="1">
        <v>6</v>
      </c>
      <c r="D85" s="5" t="s">
        <v>138</v>
      </c>
      <c r="E85" s="5">
        <v>133224305.9375</v>
      </c>
      <c r="F85" s="5">
        <v>0</v>
      </c>
      <c r="G85" s="5">
        <v>36405.110200000003</v>
      </c>
      <c r="H85" s="5">
        <v>41482754.101099998</v>
      </c>
      <c r="I85" s="6">
        <f t="shared" si="11"/>
        <v>174743465.14880002</v>
      </c>
      <c r="J85" s="12"/>
      <c r="K85" s="144">
        <v>22</v>
      </c>
      <c r="L85" s="147" t="s">
        <v>48</v>
      </c>
      <c r="M85" s="13">
        <v>1</v>
      </c>
      <c r="N85" s="5" t="s">
        <v>519</v>
      </c>
      <c r="O85" s="5">
        <v>152958372.04840001</v>
      </c>
      <c r="P85" s="5">
        <v>-4284409.3099999996</v>
      </c>
      <c r="Q85" s="5">
        <v>41797.676099999997</v>
      </c>
      <c r="R85" s="5">
        <v>42040311.469800003</v>
      </c>
      <c r="S85" s="6">
        <f t="shared" ref="S85:S105" si="16">SUM(O85:R85)</f>
        <v>190756071.88429999</v>
      </c>
    </row>
    <row r="86" spans="1:19" ht="25" customHeight="1" x14ac:dyDescent="0.25">
      <c r="A86" s="150"/>
      <c r="B86" s="148"/>
      <c r="C86" s="1">
        <v>7</v>
      </c>
      <c r="D86" s="5" t="s">
        <v>139</v>
      </c>
      <c r="E86" s="5">
        <v>123468877.8497</v>
      </c>
      <c r="F86" s="5">
        <v>0</v>
      </c>
      <c r="G86" s="5">
        <v>33739.3246</v>
      </c>
      <c r="H86" s="5">
        <v>38955463.230700001</v>
      </c>
      <c r="I86" s="6">
        <f t="shared" si="11"/>
        <v>162458080.405</v>
      </c>
      <c r="J86" s="12"/>
      <c r="K86" s="145"/>
      <c r="L86" s="148"/>
      <c r="M86" s="13">
        <v>2</v>
      </c>
      <c r="N86" s="5" t="s">
        <v>520</v>
      </c>
      <c r="O86" s="5">
        <v>135249718.2969</v>
      </c>
      <c r="P86" s="5">
        <v>-4284409.3099999996</v>
      </c>
      <c r="Q86" s="5">
        <v>36958.578000000001</v>
      </c>
      <c r="R86" s="5">
        <v>35451901.152999997</v>
      </c>
      <c r="S86" s="6">
        <f t="shared" si="16"/>
        <v>166454168.71789998</v>
      </c>
    </row>
    <row r="87" spans="1:19" ht="25" customHeight="1" x14ac:dyDescent="0.25">
      <c r="A87" s="150"/>
      <c r="B87" s="148"/>
      <c r="C87" s="1">
        <v>8</v>
      </c>
      <c r="D87" s="5" t="s">
        <v>140</v>
      </c>
      <c r="E87" s="5">
        <v>110396518.24860001</v>
      </c>
      <c r="F87" s="5">
        <v>0</v>
      </c>
      <c r="G87" s="5">
        <v>30167.148399999998</v>
      </c>
      <c r="H87" s="5">
        <v>33839016.9331</v>
      </c>
      <c r="I87" s="6">
        <f t="shared" si="11"/>
        <v>144265702.3301</v>
      </c>
      <c r="J87" s="12"/>
      <c r="K87" s="145"/>
      <c r="L87" s="148"/>
      <c r="M87" s="13">
        <v>3</v>
      </c>
      <c r="N87" s="5" t="s">
        <v>521</v>
      </c>
      <c r="O87" s="5">
        <v>170691698.94999999</v>
      </c>
      <c r="P87" s="5">
        <v>-4284409.3099999996</v>
      </c>
      <c r="Q87" s="5">
        <v>46643.516499999998</v>
      </c>
      <c r="R87" s="5">
        <v>47415021.670100003</v>
      </c>
      <c r="S87" s="6">
        <f t="shared" si="16"/>
        <v>213868954.82659999</v>
      </c>
    </row>
    <row r="88" spans="1:19" ht="25" customHeight="1" x14ac:dyDescent="0.25">
      <c r="A88" s="150"/>
      <c r="B88" s="148"/>
      <c r="C88" s="1">
        <v>9</v>
      </c>
      <c r="D88" s="5" t="s">
        <v>141</v>
      </c>
      <c r="E88" s="5">
        <v>122616027.7026</v>
      </c>
      <c r="F88" s="5">
        <v>0</v>
      </c>
      <c r="G88" s="5">
        <v>33506.273300000001</v>
      </c>
      <c r="H88" s="5">
        <v>38940698.223200001</v>
      </c>
      <c r="I88" s="6">
        <f t="shared" si="11"/>
        <v>161590232.19910002</v>
      </c>
      <c r="J88" s="12"/>
      <c r="K88" s="145"/>
      <c r="L88" s="148"/>
      <c r="M88" s="13">
        <v>4</v>
      </c>
      <c r="N88" s="5" t="s">
        <v>522</v>
      </c>
      <c r="O88" s="5">
        <v>135151939.05230001</v>
      </c>
      <c r="P88" s="5">
        <v>-4284409.3099999996</v>
      </c>
      <c r="Q88" s="5">
        <v>36931.8586</v>
      </c>
      <c r="R88" s="5">
        <v>36909595.081100002</v>
      </c>
      <c r="S88" s="6">
        <f t="shared" si="16"/>
        <v>167814056.68200001</v>
      </c>
    </row>
    <row r="89" spans="1:19" ht="25" customHeight="1" x14ac:dyDescent="0.25">
      <c r="A89" s="150"/>
      <c r="B89" s="148"/>
      <c r="C89" s="1">
        <v>10</v>
      </c>
      <c r="D89" s="5" t="s">
        <v>142</v>
      </c>
      <c r="E89" s="5">
        <v>193982975.94260001</v>
      </c>
      <c r="F89" s="5">
        <v>0</v>
      </c>
      <c r="G89" s="5">
        <v>53008.1322</v>
      </c>
      <c r="H89" s="5">
        <v>61422443.101300001</v>
      </c>
      <c r="I89" s="6">
        <f t="shared" si="11"/>
        <v>255458427.17610002</v>
      </c>
      <c r="J89" s="12"/>
      <c r="K89" s="145"/>
      <c r="L89" s="148"/>
      <c r="M89" s="13">
        <v>5</v>
      </c>
      <c r="N89" s="5" t="s">
        <v>523</v>
      </c>
      <c r="O89" s="5">
        <v>184794679.9998</v>
      </c>
      <c r="P89" s="5">
        <v>-4284409.3099999996</v>
      </c>
      <c r="Q89" s="5">
        <v>50497.322099999998</v>
      </c>
      <c r="R89" s="5">
        <v>46834237.211800002</v>
      </c>
      <c r="S89" s="6">
        <f t="shared" si="16"/>
        <v>227395005.22370002</v>
      </c>
    </row>
    <row r="90" spans="1:19" ht="25" customHeight="1" x14ac:dyDescent="0.25">
      <c r="A90" s="150"/>
      <c r="B90" s="148"/>
      <c r="C90" s="1">
        <v>11</v>
      </c>
      <c r="D90" s="5" t="s">
        <v>143</v>
      </c>
      <c r="E90" s="5">
        <v>134818402.54030001</v>
      </c>
      <c r="F90" s="5">
        <v>0</v>
      </c>
      <c r="G90" s="5">
        <v>36840.715900000003</v>
      </c>
      <c r="H90" s="5">
        <v>43019799.633900002</v>
      </c>
      <c r="I90" s="6">
        <f t="shared" si="11"/>
        <v>177875042.8901</v>
      </c>
      <c r="J90" s="12"/>
      <c r="K90" s="145"/>
      <c r="L90" s="148"/>
      <c r="M90" s="13">
        <v>6</v>
      </c>
      <c r="N90" s="5" t="s">
        <v>524</v>
      </c>
      <c r="O90" s="5">
        <v>143679216.13640001</v>
      </c>
      <c r="P90" s="5">
        <v>-4284409.3099999996</v>
      </c>
      <c r="Q90" s="5">
        <v>39262.037499999999</v>
      </c>
      <c r="R90" s="5">
        <v>35930980.280100003</v>
      </c>
      <c r="S90" s="6">
        <f t="shared" si="16"/>
        <v>175365049.14399999</v>
      </c>
    </row>
    <row r="91" spans="1:19" ht="25" customHeight="1" x14ac:dyDescent="0.25">
      <c r="A91" s="150"/>
      <c r="B91" s="148"/>
      <c r="C91" s="1">
        <v>12</v>
      </c>
      <c r="D91" s="5" t="s">
        <v>144</v>
      </c>
      <c r="E91" s="5">
        <v>164829033.0298</v>
      </c>
      <c r="F91" s="5">
        <v>0</v>
      </c>
      <c r="G91" s="5">
        <v>45041.474000000002</v>
      </c>
      <c r="H91" s="5">
        <v>50812671.626699999</v>
      </c>
      <c r="I91" s="6">
        <f t="shared" si="11"/>
        <v>215686746.13050002</v>
      </c>
      <c r="J91" s="12"/>
      <c r="K91" s="145"/>
      <c r="L91" s="148"/>
      <c r="M91" s="13">
        <v>7</v>
      </c>
      <c r="N91" s="5" t="s">
        <v>525</v>
      </c>
      <c r="O91" s="5">
        <v>120559910.8568</v>
      </c>
      <c r="P91" s="5">
        <v>-4284409.3099999996</v>
      </c>
      <c r="Q91" s="5">
        <v>32944.415099999998</v>
      </c>
      <c r="R91" s="5">
        <v>31945748.023400001</v>
      </c>
      <c r="S91" s="6">
        <f t="shared" si="16"/>
        <v>148254193.9853</v>
      </c>
    </row>
    <row r="92" spans="1:19" ht="25" customHeight="1" x14ac:dyDescent="0.25">
      <c r="A92" s="150"/>
      <c r="B92" s="148"/>
      <c r="C92" s="1">
        <v>13</v>
      </c>
      <c r="D92" s="5" t="s">
        <v>145</v>
      </c>
      <c r="E92" s="5">
        <v>121107267.7648</v>
      </c>
      <c r="F92" s="5">
        <v>0</v>
      </c>
      <c r="G92" s="5">
        <v>33093.986799999999</v>
      </c>
      <c r="H92" s="5">
        <v>38135139.208800003</v>
      </c>
      <c r="I92" s="6">
        <f t="shared" si="11"/>
        <v>159275500.96039999</v>
      </c>
      <c r="J92" s="12"/>
      <c r="K92" s="145"/>
      <c r="L92" s="148"/>
      <c r="M92" s="13">
        <v>8</v>
      </c>
      <c r="N92" s="5" t="s">
        <v>526</v>
      </c>
      <c r="O92" s="5">
        <v>141272302.0059</v>
      </c>
      <c r="P92" s="5">
        <v>-4284409.3099999996</v>
      </c>
      <c r="Q92" s="5">
        <v>38604.319900000002</v>
      </c>
      <c r="R92" s="5">
        <v>37571710.810000002</v>
      </c>
      <c r="S92" s="6">
        <f t="shared" si="16"/>
        <v>174598207.8258</v>
      </c>
    </row>
    <row r="93" spans="1:19" ht="25" customHeight="1" x14ac:dyDescent="0.25">
      <c r="A93" s="150"/>
      <c r="B93" s="148"/>
      <c r="C93" s="1">
        <v>14</v>
      </c>
      <c r="D93" s="5" t="s">
        <v>146</v>
      </c>
      <c r="E93" s="5">
        <v>120078576.6278</v>
      </c>
      <c r="F93" s="5">
        <v>0</v>
      </c>
      <c r="G93" s="5">
        <v>32812.884899999997</v>
      </c>
      <c r="H93" s="5">
        <v>38886092.441100001</v>
      </c>
      <c r="I93" s="6">
        <f t="shared" si="11"/>
        <v>158997481.95380002</v>
      </c>
      <c r="J93" s="12"/>
      <c r="K93" s="145"/>
      <c r="L93" s="148"/>
      <c r="M93" s="13">
        <v>9</v>
      </c>
      <c r="N93" s="5" t="s">
        <v>527</v>
      </c>
      <c r="O93" s="5">
        <v>138546295.12779999</v>
      </c>
      <c r="P93" s="5">
        <v>-4284409.3099999996</v>
      </c>
      <c r="Q93" s="5">
        <v>37859.4064</v>
      </c>
      <c r="R93" s="5">
        <v>35254594.460199997</v>
      </c>
      <c r="S93" s="6">
        <f t="shared" si="16"/>
        <v>169554339.68439996</v>
      </c>
    </row>
    <row r="94" spans="1:19" ht="25" customHeight="1" x14ac:dyDescent="0.25">
      <c r="A94" s="150"/>
      <c r="B94" s="148"/>
      <c r="C94" s="1">
        <v>15</v>
      </c>
      <c r="D94" s="5" t="s">
        <v>147</v>
      </c>
      <c r="E94" s="5">
        <v>144120585.6945</v>
      </c>
      <c r="F94" s="5">
        <v>0</v>
      </c>
      <c r="G94" s="5">
        <v>39382.6469</v>
      </c>
      <c r="H94" s="5">
        <v>45162375.447800003</v>
      </c>
      <c r="I94" s="6">
        <f t="shared" si="11"/>
        <v>189322343.78920001</v>
      </c>
      <c r="J94" s="12"/>
      <c r="K94" s="145"/>
      <c r="L94" s="148"/>
      <c r="M94" s="13">
        <v>10</v>
      </c>
      <c r="N94" s="5" t="s">
        <v>528</v>
      </c>
      <c r="O94" s="5">
        <v>146474866.9684</v>
      </c>
      <c r="P94" s="5">
        <v>-4284409.3099999996</v>
      </c>
      <c r="Q94" s="5">
        <v>40025.982000000004</v>
      </c>
      <c r="R94" s="5">
        <v>37359391.6514</v>
      </c>
      <c r="S94" s="6">
        <f t="shared" si="16"/>
        <v>179589875.29179999</v>
      </c>
    </row>
    <row r="95" spans="1:19" ht="25" customHeight="1" x14ac:dyDescent="0.25">
      <c r="A95" s="150"/>
      <c r="B95" s="148"/>
      <c r="C95" s="1">
        <v>16</v>
      </c>
      <c r="D95" s="5" t="s">
        <v>148</v>
      </c>
      <c r="E95" s="5">
        <v>137711297.8626</v>
      </c>
      <c r="F95" s="5">
        <v>0</v>
      </c>
      <c r="G95" s="5">
        <v>37631.2336</v>
      </c>
      <c r="H95" s="5">
        <v>44190771.963200003</v>
      </c>
      <c r="I95" s="6">
        <f t="shared" si="11"/>
        <v>181939701.05939999</v>
      </c>
      <c r="J95" s="12"/>
      <c r="K95" s="145"/>
      <c r="L95" s="148"/>
      <c r="M95" s="13">
        <v>11</v>
      </c>
      <c r="N95" s="5" t="s">
        <v>48</v>
      </c>
      <c r="O95" s="5">
        <v>128940158.9091</v>
      </c>
      <c r="P95" s="5">
        <v>-4284409.3099999996</v>
      </c>
      <c r="Q95" s="5">
        <v>35234.416599999997</v>
      </c>
      <c r="R95" s="5">
        <v>34922258.0616</v>
      </c>
      <c r="S95" s="6">
        <f t="shared" si="16"/>
        <v>159613242.07730001</v>
      </c>
    </row>
    <row r="96" spans="1:19" ht="25" customHeight="1" x14ac:dyDescent="0.25">
      <c r="A96" s="150"/>
      <c r="B96" s="148"/>
      <c r="C96" s="1">
        <v>17</v>
      </c>
      <c r="D96" s="5" t="s">
        <v>149</v>
      </c>
      <c r="E96" s="5">
        <v>115364029.6221</v>
      </c>
      <c r="F96" s="5">
        <v>0</v>
      </c>
      <c r="G96" s="5">
        <v>31524.579399999999</v>
      </c>
      <c r="H96" s="5">
        <v>36194819.252400003</v>
      </c>
      <c r="I96" s="6">
        <f t="shared" si="11"/>
        <v>151590373.45390001</v>
      </c>
      <c r="J96" s="12"/>
      <c r="K96" s="145"/>
      <c r="L96" s="148"/>
      <c r="M96" s="13">
        <v>12</v>
      </c>
      <c r="N96" s="5" t="s">
        <v>529</v>
      </c>
      <c r="O96" s="5">
        <v>164618839.5749</v>
      </c>
      <c r="P96" s="5">
        <v>-4284409.3099999996</v>
      </c>
      <c r="Q96" s="5">
        <v>44984.036200000002</v>
      </c>
      <c r="R96" s="5">
        <v>41468435.507600002</v>
      </c>
      <c r="S96" s="6">
        <f t="shared" si="16"/>
        <v>201847849.8087</v>
      </c>
    </row>
    <row r="97" spans="1:19" ht="25" customHeight="1" x14ac:dyDescent="0.25">
      <c r="A97" s="150"/>
      <c r="B97" s="148"/>
      <c r="C97" s="1">
        <v>18</v>
      </c>
      <c r="D97" s="5" t="s">
        <v>150</v>
      </c>
      <c r="E97" s="5">
        <v>119538145.8873</v>
      </c>
      <c r="F97" s="5">
        <v>0</v>
      </c>
      <c r="G97" s="5">
        <v>32665.2058</v>
      </c>
      <c r="H97" s="5">
        <v>37161556.058399998</v>
      </c>
      <c r="I97" s="6">
        <f t="shared" si="11"/>
        <v>156732367.15149999</v>
      </c>
      <c r="J97" s="12"/>
      <c r="K97" s="145"/>
      <c r="L97" s="148"/>
      <c r="M97" s="13">
        <v>13</v>
      </c>
      <c r="N97" s="5" t="s">
        <v>530</v>
      </c>
      <c r="O97" s="5">
        <v>108658258.8228</v>
      </c>
      <c r="P97" s="5">
        <v>-4284409.3099999996</v>
      </c>
      <c r="Q97" s="5">
        <v>29692.1486</v>
      </c>
      <c r="R97" s="5">
        <v>28994561.2104</v>
      </c>
      <c r="S97" s="6">
        <f t="shared" si="16"/>
        <v>133398102.87179999</v>
      </c>
    </row>
    <row r="98" spans="1:19" ht="25" customHeight="1" x14ac:dyDescent="0.25">
      <c r="A98" s="150"/>
      <c r="B98" s="148"/>
      <c r="C98" s="1">
        <v>19</v>
      </c>
      <c r="D98" s="5" t="s">
        <v>151</v>
      </c>
      <c r="E98" s="5">
        <v>129091047.76890001</v>
      </c>
      <c r="F98" s="5">
        <v>0</v>
      </c>
      <c r="G98" s="5">
        <v>35275.648699999998</v>
      </c>
      <c r="H98" s="5">
        <v>40109855.858800001</v>
      </c>
      <c r="I98" s="6">
        <f t="shared" si="11"/>
        <v>169236179.2764</v>
      </c>
      <c r="J98" s="12"/>
      <c r="K98" s="145"/>
      <c r="L98" s="148"/>
      <c r="M98" s="13">
        <v>14</v>
      </c>
      <c r="N98" s="5" t="s">
        <v>531</v>
      </c>
      <c r="O98" s="5">
        <v>157972793.20910001</v>
      </c>
      <c r="P98" s="5">
        <v>-4284409.3099999996</v>
      </c>
      <c r="Q98" s="5">
        <v>43167.9257</v>
      </c>
      <c r="R98" s="5">
        <v>41213388.561800003</v>
      </c>
      <c r="S98" s="6">
        <f t="shared" si="16"/>
        <v>194944940.38660002</v>
      </c>
    </row>
    <row r="99" spans="1:19" ht="25" customHeight="1" x14ac:dyDescent="0.25">
      <c r="A99" s="150"/>
      <c r="B99" s="148"/>
      <c r="C99" s="1">
        <v>20</v>
      </c>
      <c r="D99" s="5" t="s">
        <v>152</v>
      </c>
      <c r="E99" s="5">
        <v>130636876.3036</v>
      </c>
      <c r="F99" s="5">
        <v>0</v>
      </c>
      <c r="G99" s="5">
        <v>35698.064599999998</v>
      </c>
      <c r="H99" s="5">
        <v>41330072.375200003</v>
      </c>
      <c r="I99" s="6">
        <f t="shared" si="11"/>
        <v>172002646.74340001</v>
      </c>
      <c r="J99" s="12"/>
      <c r="K99" s="145"/>
      <c r="L99" s="148"/>
      <c r="M99" s="13">
        <v>15</v>
      </c>
      <c r="N99" s="5" t="s">
        <v>532</v>
      </c>
      <c r="O99" s="5">
        <v>105487970.8902</v>
      </c>
      <c r="P99" s="5">
        <v>-4284409.3099999996</v>
      </c>
      <c r="Q99" s="5">
        <v>28825.830099999999</v>
      </c>
      <c r="R99" s="5">
        <v>28630385.1866</v>
      </c>
      <c r="S99" s="6">
        <f t="shared" si="16"/>
        <v>129862772.5969</v>
      </c>
    </row>
    <row r="100" spans="1:19" ht="25" customHeight="1" x14ac:dyDescent="0.25">
      <c r="A100" s="150"/>
      <c r="B100" s="149"/>
      <c r="C100" s="1">
        <v>21</v>
      </c>
      <c r="D100" s="5" t="s">
        <v>153</v>
      </c>
      <c r="E100" s="5">
        <v>125430638.8496</v>
      </c>
      <c r="F100" s="5">
        <v>0</v>
      </c>
      <c r="G100" s="5">
        <v>34275.3989</v>
      </c>
      <c r="H100" s="5">
        <v>39748896.791900001</v>
      </c>
      <c r="I100" s="6">
        <f t="shared" si="11"/>
        <v>165213811.0404</v>
      </c>
      <c r="J100" s="12"/>
      <c r="K100" s="145"/>
      <c r="L100" s="148"/>
      <c r="M100" s="13">
        <v>16</v>
      </c>
      <c r="N100" s="5" t="s">
        <v>533</v>
      </c>
      <c r="O100" s="5">
        <v>152933516.83649999</v>
      </c>
      <c r="P100" s="5">
        <v>-4284409.3099999996</v>
      </c>
      <c r="Q100" s="5">
        <v>41790.884100000003</v>
      </c>
      <c r="R100" s="5">
        <v>41859254.533799998</v>
      </c>
      <c r="S100" s="6">
        <f t="shared" si="16"/>
        <v>190550152.94439998</v>
      </c>
    </row>
    <row r="101" spans="1:19" ht="25" customHeight="1" x14ac:dyDescent="0.3">
      <c r="A101" s="1"/>
      <c r="B101" s="127" t="s">
        <v>818</v>
      </c>
      <c r="C101" s="128"/>
      <c r="D101" s="129"/>
      <c r="E101" s="15">
        <f>SUM(E80:E100)</f>
        <v>2829465553.9449992</v>
      </c>
      <c r="F101" s="15">
        <f t="shared" ref="F101:H101" si="17">SUM(F80:F100)</f>
        <v>0</v>
      </c>
      <c r="G101" s="15">
        <f t="shared" ref="G101" si="18">SUM(G80:G100)</f>
        <v>773184.77700000023</v>
      </c>
      <c r="H101" s="15">
        <f t="shared" si="17"/>
        <v>888625131.61020017</v>
      </c>
      <c r="I101" s="8">
        <f t="shared" si="11"/>
        <v>3718863870.3321991</v>
      </c>
      <c r="J101" s="12"/>
      <c r="K101" s="145"/>
      <c r="L101" s="148"/>
      <c r="M101" s="13">
        <v>17</v>
      </c>
      <c r="N101" s="5" t="s">
        <v>534</v>
      </c>
      <c r="O101" s="5">
        <v>191268140.25369999</v>
      </c>
      <c r="P101" s="5">
        <v>-4284409.3099999996</v>
      </c>
      <c r="Q101" s="5">
        <v>52266.2713</v>
      </c>
      <c r="R101" s="5">
        <v>51779112.472099997</v>
      </c>
      <c r="S101" s="6">
        <f t="shared" si="16"/>
        <v>238815109.68709996</v>
      </c>
    </row>
    <row r="102" spans="1:19" ht="25" customHeight="1" x14ac:dyDescent="0.25">
      <c r="A102" s="150">
        <v>5</v>
      </c>
      <c r="B102" s="147" t="s">
        <v>31</v>
      </c>
      <c r="C102" s="1">
        <v>1</v>
      </c>
      <c r="D102" s="5" t="s">
        <v>154</v>
      </c>
      <c r="E102" s="5">
        <v>211489617.4095</v>
      </c>
      <c r="F102" s="5">
        <v>0</v>
      </c>
      <c r="G102" s="5">
        <v>57792.028100000003</v>
      </c>
      <c r="H102" s="5">
        <v>52195536.793200001</v>
      </c>
      <c r="I102" s="6">
        <f t="shared" si="11"/>
        <v>263742946.23080003</v>
      </c>
      <c r="J102" s="12"/>
      <c r="K102" s="145"/>
      <c r="L102" s="148"/>
      <c r="M102" s="13">
        <v>18</v>
      </c>
      <c r="N102" s="5" t="s">
        <v>535</v>
      </c>
      <c r="O102" s="5">
        <v>144479459.92320001</v>
      </c>
      <c r="P102" s="5">
        <v>-4284409.3099999996</v>
      </c>
      <c r="Q102" s="5">
        <v>39480.713499999998</v>
      </c>
      <c r="R102" s="5">
        <v>38572431.879199997</v>
      </c>
      <c r="S102" s="6">
        <f t="shared" si="16"/>
        <v>178806963.20590001</v>
      </c>
    </row>
    <row r="103" spans="1:19" ht="25" customHeight="1" x14ac:dyDescent="0.25">
      <c r="A103" s="150"/>
      <c r="B103" s="148"/>
      <c r="C103" s="1">
        <v>2</v>
      </c>
      <c r="D103" s="5" t="s">
        <v>31</v>
      </c>
      <c r="E103" s="5">
        <v>255395987.3994</v>
      </c>
      <c r="F103" s="5">
        <v>0</v>
      </c>
      <c r="G103" s="5">
        <v>69789.960600000006</v>
      </c>
      <c r="H103" s="5">
        <v>65755092.817500003</v>
      </c>
      <c r="I103" s="6">
        <f t="shared" si="11"/>
        <v>321220870.17750001</v>
      </c>
      <c r="J103" s="12"/>
      <c r="K103" s="145"/>
      <c r="L103" s="148"/>
      <c r="M103" s="13">
        <v>19</v>
      </c>
      <c r="N103" s="5" t="s">
        <v>536</v>
      </c>
      <c r="O103" s="5">
        <v>136799790.6169</v>
      </c>
      <c r="P103" s="5">
        <v>-4284409.3099999996</v>
      </c>
      <c r="Q103" s="5">
        <v>37382.1535</v>
      </c>
      <c r="R103" s="5">
        <v>34303777.466700003</v>
      </c>
      <c r="S103" s="6">
        <f t="shared" si="16"/>
        <v>166856540.9271</v>
      </c>
    </row>
    <row r="104" spans="1:19" ht="25" customHeight="1" x14ac:dyDescent="0.25">
      <c r="A104" s="150"/>
      <c r="B104" s="148"/>
      <c r="C104" s="1">
        <v>3</v>
      </c>
      <c r="D104" s="5" t="s">
        <v>155</v>
      </c>
      <c r="E104" s="5">
        <v>111696532.65970001</v>
      </c>
      <c r="F104" s="5">
        <v>0</v>
      </c>
      <c r="G104" s="5">
        <v>30522.3927</v>
      </c>
      <c r="H104" s="5">
        <v>31969208.680300001</v>
      </c>
      <c r="I104" s="6">
        <f t="shared" si="11"/>
        <v>143696263.73270002</v>
      </c>
      <c r="J104" s="12"/>
      <c r="K104" s="145"/>
      <c r="L104" s="148"/>
      <c r="M104" s="13">
        <v>20</v>
      </c>
      <c r="N104" s="5" t="s">
        <v>537</v>
      </c>
      <c r="O104" s="5">
        <v>146682449.28920001</v>
      </c>
      <c r="P104" s="5">
        <v>-4284409.3099999996</v>
      </c>
      <c r="Q104" s="5">
        <v>40082.706299999998</v>
      </c>
      <c r="R104" s="5">
        <v>37654444.343800001</v>
      </c>
      <c r="S104" s="6">
        <f t="shared" si="16"/>
        <v>180092567.0293</v>
      </c>
    </row>
    <row r="105" spans="1:19" ht="25" customHeight="1" x14ac:dyDescent="0.25">
      <c r="A105" s="150"/>
      <c r="B105" s="148"/>
      <c r="C105" s="1">
        <v>4</v>
      </c>
      <c r="D105" s="5" t="s">
        <v>156</v>
      </c>
      <c r="E105" s="5">
        <v>132007051.9092</v>
      </c>
      <c r="F105" s="5">
        <v>0</v>
      </c>
      <c r="G105" s="5">
        <v>36072.481200000002</v>
      </c>
      <c r="H105" s="5">
        <v>37471607.325599998</v>
      </c>
      <c r="I105" s="6">
        <f t="shared" si="11"/>
        <v>169514731.71599999</v>
      </c>
      <c r="J105" s="12"/>
      <c r="K105" s="146"/>
      <c r="L105" s="149"/>
      <c r="M105" s="13">
        <v>21</v>
      </c>
      <c r="N105" s="5" t="s">
        <v>538</v>
      </c>
      <c r="O105" s="5">
        <v>143523710.72150001</v>
      </c>
      <c r="P105" s="5">
        <v>-4284409.3099999996</v>
      </c>
      <c r="Q105" s="5">
        <v>39219.543799999999</v>
      </c>
      <c r="R105" s="5">
        <v>36922545.395000003</v>
      </c>
      <c r="S105" s="6">
        <f t="shared" si="16"/>
        <v>176201066.35030001</v>
      </c>
    </row>
    <row r="106" spans="1:19" ht="25" customHeight="1" x14ac:dyDescent="0.3">
      <c r="A106" s="150"/>
      <c r="B106" s="148"/>
      <c r="C106" s="1">
        <v>5</v>
      </c>
      <c r="D106" s="5" t="s">
        <v>157</v>
      </c>
      <c r="E106" s="5">
        <v>167456381.78310001</v>
      </c>
      <c r="F106" s="5">
        <v>0</v>
      </c>
      <c r="G106" s="5">
        <v>45759.428</v>
      </c>
      <c r="H106" s="5">
        <v>45775892.987099998</v>
      </c>
      <c r="I106" s="6">
        <f t="shared" si="11"/>
        <v>213278034.19820002</v>
      </c>
      <c r="J106" s="12"/>
      <c r="K106" s="19"/>
      <c r="L106" s="127" t="s">
        <v>836</v>
      </c>
      <c r="M106" s="128"/>
      <c r="N106" s="129"/>
      <c r="O106" s="15">
        <f>SUM(O85:O105)</f>
        <v>3050744088.4897995</v>
      </c>
      <c r="P106" s="15">
        <f t="shared" ref="P106:S106" si="19">SUM(P85:P105)</f>
        <v>-89972595.51000002</v>
      </c>
      <c r="Q106" s="15">
        <f t="shared" ref="Q106" si="20">SUM(Q85:Q105)</f>
        <v>833651.74189999991</v>
      </c>
      <c r="R106" s="15">
        <f t="shared" si="19"/>
        <v>803034086.42949998</v>
      </c>
      <c r="S106" s="15">
        <f t="shared" si="19"/>
        <v>3764639231.1512003</v>
      </c>
    </row>
    <row r="107" spans="1:19" ht="25" customHeight="1" x14ac:dyDescent="0.25">
      <c r="A107" s="150"/>
      <c r="B107" s="148"/>
      <c r="C107" s="1">
        <v>6</v>
      </c>
      <c r="D107" s="5" t="s">
        <v>158</v>
      </c>
      <c r="E107" s="5">
        <v>110887064.3351</v>
      </c>
      <c r="F107" s="5">
        <v>0</v>
      </c>
      <c r="G107" s="5">
        <v>30301.195899999999</v>
      </c>
      <c r="H107" s="5">
        <v>32441688.921300001</v>
      </c>
      <c r="I107" s="6">
        <f t="shared" si="11"/>
        <v>143359054.45229998</v>
      </c>
      <c r="J107" s="12"/>
      <c r="K107" s="144">
        <v>23</v>
      </c>
      <c r="L107" s="147" t="s">
        <v>49</v>
      </c>
      <c r="M107" s="13">
        <v>1</v>
      </c>
      <c r="N107" s="5" t="s">
        <v>539</v>
      </c>
      <c r="O107" s="5">
        <v>123954612.34119999</v>
      </c>
      <c r="P107" s="5">
        <v>0</v>
      </c>
      <c r="Q107" s="5">
        <v>33872.0573</v>
      </c>
      <c r="R107" s="5">
        <v>35727044.589900002</v>
      </c>
      <c r="S107" s="6">
        <f t="shared" ref="S107:S122" si="21">SUM(O107:R107)</f>
        <v>159715528.98839998</v>
      </c>
    </row>
    <row r="108" spans="1:19" ht="25" customHeight="1" x14ac:dyDescent="0.25">
      <c r="A108" s="150"/>
      <c r="B108" s="148"/>
      <c r="C108" s="1">
        <v>7</v>
      </c>
      <c r="D108" s="5" t="s">
        <v>159</v>
      </c>
      <c r="E108" s="5">
        <v>176906108.71529999</v>
      </c>
      <c r="F108" s="5">
        <v>0</v>
      </c>
      <c r="G108" s="5">
        <v>48341.677100000001</v>
      </c>
      <c r="H108" s="5">
        <v>48645666.043399997</v>
      </c>
      <c r="I108" s="6">
        <f t="shared" si="11"/>
        <v>225600116.43579999</v>
      </c>
      <c r="J108" s="12"/>
      <c r="K108" s="145"/>
      <c r="L108" s="148"/>
      <c r="M108" s="13">
        <v>2</v>
      </c>
      <c r="N108" s="5" t="s">
        <v>540</v>
      </c>
      <c r="O108" s="5">
        <v>203836174.1665</v>
      </c>
      <c r="P108" s="5">
        <v>0</v>
      </c>
      <c r="Q108" s="5">
        <v>55700.634599999998</v>
      </c>
      <c r="R108" s="5">
        <v>42575368.5308</v>
      </c>
      <c r="S108" s="6">
        <f t="shared" si="21"/>
        <v>246467243.3319</v>
      </c>
    </row>
    <row r="109" spans="1:19" ht="25" customHeight="1" x14ac:dyDescent="0.25">
      <c r="A109" s="150"/>
      <c r="B109" s="148"/>
      <c r="C109" s="1">
        <v>8</v>
      </c>
      <c r="D109" s="5" t="s">
        <v>160</v>
      </c>
      <c r="E109" s="5">
        <v>178581560.972</v>
      </c>
      <c r="F109" s="5">
        <v>0</v>
      </c>
      <c r="G109" s="5">
        <v>48799.514199999998</v>
      </c>
      <c r="H109" s="5">
        <v>45682766.207699999</v>
      </c>
      <c r="I109" s="6">
        <f t="shared" si="11"/>
        <v>224313126.69389999</v>
      </c>
      <c r="J109" s="12"/>
      <c r="K109" s="145"/>
      <c r="L109" s="148"/>
      <c r="M109" s="13">
        <v>3</v>
      </c>
      <c r="N109" s="5" t="s">
        <v>541</v>
      </c>
      <c r="O109" s="5">
        <v>156227632.5273</v>
      </c>
      <c r="P109" s="5">
        <v>0</v>
      </c>
      <c r="Q109" s="5">
        <v>42691.040000000001</v>
      </c>
      <c r="R109" s="5">
        <v>41916304.786799997</v>
      </c>
      <c r="S109" s="6">
        <f t="shared" si="21"/>
        <v>198186628.35409999</v>
      </c>
    </row>
    <row r="110" spans="1:19" ht="25" customHeight="1" x14ac:dyDescent="0.25">
      <c r="A110" s="150"/>
      <c r="B110" s="148"/>
      <c r="C110" s="1">
        <v>9</v>
      </c>
      <c r="D110" s="5" t="s">
        <v>161</v>
      </c>
      <c r="E110" s="5">
        <v>125612362.0131</v>
      </c>
      <c r="F110" s="5">
        <v>0</v>
      </c>
      <c r="G110" s="5">
        <v>34325.056900000003</v>
      </c>
      <c r="H110" s="5">
        <v>37970400.624799997</v>
      </c>
      <c r="I110" s="6">
        <f t="shared" si="11"/>
        <v>163617087.69479999</v>
      </c>
      <c r="J110" s="12"/>
      <c r="K110" s="145"/>
      <c r="L110" s="148"/>
      <c r="M110" s="13">
        <v>4</v>
      </c>
      <c r="N110" s="5" t="s">
        <v>39</v>
      </c>
      <c r="O110" s="5">
        <v>95139152.717099994</v>
      </c>
      <c r="P110" s="5">
        <v>0</v>
      </c>
      <c r="Q110" s="5">
        <v>25997.893700000001</v>
      </c>
      <c r="R110" s="5">
        <v>29822278.867699999</v>
      </c>
      <c r="S110" s="6">
        <f t="shared" si="21"/>
        <v>124987429.47849999</v>
      </c>
    </row>
    <row r="111" spans="1:19" ht="25" customHeight="1" x14ac:dyDescent="0.25">
      <c r="A111" s="150"/>
      <c r="B111" s="148"/>
      <c r="C111" s="1">
        <v>10</v>
      </c>
      <c r="D111" s="5" t="s">
        <v>162</v>
      </c>
      <c r="E111" s="5">
        <v>143862814.09999999</v>
      </c>
      <c r="F111" s="5">
        <v>0</v>
      </c>
      <c r="G111" s="5">
        <v>39312.207799999996</v>
      </c>
      <c r="H111" s="5">
        <v>43994111.267999999</v>
      </c>
      <c r="I111" s="6">
        <f t="shared" si="11"/>
        <v>187896237.5758</v>
      </c>
      <c r="J111" s="12"/>
      <c r="K111" s="145"/>
      <c r="L111" s="148"/>
      <c r="M111" s="13">
        <v>5</v>
      </c>
      <c r="N111" s="5" t="s">
        <v>542</v>
      </c>
      <c r="O111" s="5">
        <v>165076358.50850001</v>
      </c>
      <c r="P111" s="5">
        <v>0</v>
      </c>
      <c r="Q111" s="5">
        <v>45109.058599999997</v>
      </c>
      <c r="R111" s="5">
        <v>42293513.6105</v>
      </c>
      <c r="S111" s="6">
        <f t="shared" si="21"/>
        <v>207414981.17760003</v>
      </c>
    </row>
    <row r="112" spans="1:19" ht="25" customHeight="1" x14ac:dyDescent="0.25">
      <c r="A112" s="150"/>
      <c r="B112" s="148"/>
      <c r="C112" s="1">
        <v>11</v>
      </c>
      <c r="D112" s="5" t="s">
        <v>163</v>
      </c>
      <c r="E112" s="5">
        <v>111316496.7256</v>
      </c>
      <c r="F112" s="5">
        <v>0</v>
      </c>
      <c r="G112" s="5">
        <v>30418.543399999999</v>
      </c>
      <c r="H112" s="5">
        <v>34746349.8737</v>
      </c>
      <c r="I112" s="6">
        <f t="shared" si="11"/>
        <v>146093265.14270002</v>
      </c>
      <c r="J112" s="12"/>
      <c r="K112" s="145"/>
      <c r="L112" s="148"/>
      <c r="M112" s="13">
        <v>6</v>
      </c>
      <c r="N112" s="5" t="s">
        <v>543</v>
      </c>
      <c r="O112" s="5">
        <v>141881030.66859999</v>
      </c>
      <c r="P112" s="5">
        <v>0</v>
      </c>
      <c r="Q112" s="5">
        <v>38770.662199999999</v>
      </c>
      <c r="R112" s="5">
        <v>42150647.727499999</v>
      </c>
      <c r="S112" s="6">
        <f t="shared" si="21"/>
        <v>184070449.05829999</v>
      </c>
    </row>
    <row r="113" spans="1:19" ht="25" customHeight="1" x14ac:dyDescent="0.25">
      <c r="A113" s="150"/>
      <c r="B113" s="148"/>
      <c r="C113" s="1">
        <v>12</v>
      </c>
      <c r="D113" s="5" t="s">
        <v>164</v>
      </c>
      <c r="E113" s="5">
        <v>172385194.85280001</v>
      </c>
      <c r="F113" s="5">
        <v>0</v>
      </c>
      <c r="G113" s="5">
        <v>47106.284200000002</v>
      </c>
      <c r="H113" s="5">
        <v>49436047.619900003</v>
      </c>
      <c r="I113" s="6">
        <f t="shared" si="11"/>
        <v>221868348.75690001</v>
      </c>
      <c r="J113" s="12"/>
      <c r="K113" s="145"/>
      <c r="L113" s="148"/>
      <c r="M113" s="13">
        <v>7</v>
      </c>
      <c r="N113" s="5" t="s">
        <v>544</v>
      </c>
      <c r="O113" s="5">
        <v>143410113.5695</v>
      </c>
      <c r="P113" s="5">
        <v>0</v>
      </c>
      <c r="Q113" s="5">
        <v>39188.502099999998</v>
      </c>
      <c r="R113" s="5">
        <v>42512019.224799998</v>
      </c>
      <c r="S113" s="6">
        <f t="shared" si="21"/>
        <v>185961321.29639998</v>
      </c>
    </row>
    <row r="114" spans="1:19" ht="25" customHeight="1" x14ac:dyDescent="0.25">
      <c r="A114" s="150"/>
      <c r="B114" s="148"/>
      <c r="C114" s="1">
        <v>13</v>
      </c>
      <c r="D114" s="5" t="s">
        <v>165</v>
      </c>
      <c r="E114" s="5">
        <v>141778595.9296</v>
      </c>
      <c r="F114" s="5">
        <v>0</v>
      </c>
      <c r="G114" s="5">
        <v>38742.670700000002</v>
      </c>
      <c r="H114" s="5">
        <v>37199073.331799999</v>
      </c>
      <c r="I114" s="6">
        <f t="shared" si="11"/>
        <v>179016411.9321</v>
      </c>
      <c r="J114" s="12"/>
      <c r="K114" s="145"/>
      <c r="L114" s="148"/>
      <c r="M114" s="13">
        <v>8</v>
      </c>
      <c r="N114" s="5" t="s">
        <v>545</v>
      </c>
      <c r="O114" s="5">
        <v>169111987.6002</v>
      </c>
      <c r="P114" s="5">
        <v>0</v>
      </c>
      <c r="Q114" s="5">
        <v>46211.841800000002</v>
      </c>
      <c r="R114" s="5">
        <v>55377784.867200002</v>
      </c>
      <c r="S114" s="6">
        <f t="shared" si="21"/>
        <v>224535984.30919999</v>
      </c>
    </row>
    <row r="115" spans="1:19" ht="25" customHeight="1" x14ac:dyDescent="0.25">
      <c r="A115" s="150"/>
      <c r="B115" s="148"/>
      <c r="C115" s="1">
        <v>14</v>
      </c>
      <c r="D115" s="5" t="s">
        <v>166</v>
      </c>
      <c r="E115" s="5">
        <v>165552819.824</v>
      </c>
      <c r="F115" s="5">
        <v>0</v>
      </c>
      <c r="G115" s="5">
        <v>45239.257299999997</v>
      </c>
      <c r="H115" s="5">
        <v>46756652.425999999</v>
      </c>
      <c r="I115" s="6">
        <f t="shared" si="11"/>
        <v>212354711.50729999</v>
      </c>
      <c r="J115" s="12"/>
      <c r="K115" s="145"/>
      <c r="L115" s="148"/>
      <c r="M115" s="13">
        <v>9</v>
      </c>
      <c r="N115" s="5" t="s">
        <v>546</v>
      </c>
      <c r="O115" s="5">
        <v>122256879.86849999</v>
      </c>
      <c r="P115" s="5">
        <v>0</v>
      </c>
      <c r="Q115" s="5">
        <v>33408.1319</v>
      </c>
      <c r="R115" s="5">
        <v>37556173.316399999</v>
      </c>
      <c r="S115" s="6">
        <f t="shared" si="21"/>
        <v>159846461.3168</v>
      </c>
    </row>
    <row r="116" spans="1:19" ht="25" customHeight="1" x14ac:dyDescent="0.25">
      <c r="A116" s="150"/>
      <c r="B116" s="148"/>
      <c r="C116" s="1">
        <v>15</v>
      </c>
      <c r="D116" s="5" t="s">
        <v>167</v>
      </c>
      <c r="E116" s="5">
        <v>212152276.8937</v>
      </c>
      <c r="F116" s="5">
        <v>0</v>
      </c>
      <c r="G116" s="5">
        <v>57973.107600000003</v>
      </c>
      <c r="H116" s="5">
        <v>56960592.408699997</v>
      </c>
      <c r="I116" s="6">
        <f t="shared" si="11"/>
        <v>269170842.41000003</v>
      </c>
      <c r="J116" s="12"/>
      <c r="K116" s="145"/>
      <c r="L116" s="148"/>
      <c r="M116" s="13">
        <v>10</v>
      </c>
      <c r="N116" s="5" t="s">
        <v>547</v>
      </c>
      <c r="O116" s="5">
        <v>162580510.0027</v>
      </c>
      <c r="P116" s="5">
        <v>0</v>
      </c>
      <c r="Q116" s="5">
        <v>44427.0386</v>
      </c>
      <c r="R116" s="5">
        <v>35539718.712200001</v>
      </c>
      <c r="S116" s="6">
        <f t="shared" si="21"/>
        <v>198164655.75349998</v>
      </c>
    </row>
    <row r="117" spans="1:19" ht="25" customHeight="1" x14ac:dyDescent="0.25">
      <c r="A117" s="150"/>
      <c r="B117" s="148"/>
      <c r="C117" s="1">
        <v>16</v>
      </c>
      <c r="D117" s="5" t="s">
        <v>168</v>
      </c>
      <c r="E117" s="5">
        <v>159046348.91600001</v>
      </c>
      <c r="F117" s="5">
        <v>0</v>
      </c>
      <c r="G117" s="5">
        <v>43461.287499999999</v>
      </c>
      <c r="H117" s="5">
        <v>44325540.319700003</v>
      </c>
      <c r="I117" s="6">
        <f t="shared" si="11"/>
        <v>203415350.52320001</v>
      </c>
      <c r="J117" s="12"/>
      <c r="K117" s="145"/>
      <c r="L117" s="148"/>
      <c r="M117" s="13">
        <v>11</v>
      </c>
      <c r="N117" s="5" t="s">
        <v>548</v>
      </c>
      <c r="O117" s="5">
        <v>128882342.6498</v>
      </c>
      <c r="P117" s="5">
        <v>0</v>
      </c>
      <c r="Q117" s="5">
        <v>35218.617599999998</v>
      </c>
      <c r="R117" s="5">
        <v>34271742.758000001</v>
      </c>
      <c r="S117" s="6">
        <f t="shared" si="21"/>
        <v>163189304.02539998</v>
      </c>
    </row>
    <row r="118" spans="1:19" ht="25" customHeight="1" x14ac:dyDescent="0.25">
      <c r="A118" s="150"/>
      <c r="B118" s="148"/>
      <c r="C118" s="1">
        <v>17</v>
      </c>
      <c r="D118" s="5" t="s">
        <v>169</v>
      </c>
      <c r="E118" s="5">
        <v>156434279.30419999</v>
      </c>
      <c r="F118" s="5">
        <v>0</v>
      </c>
      <c r="G118" s="5">
        <v>42747.508699999998</v>
      </c>
      <c r="H118" s="5">
        <v>43168590.623300001</v>
      </c>
      <c r="I118" s="6">
        <f t="shared" si="11"/>
        <v>199645617.43620002</v>
      </c>
      <c r="J118" s="12"/>
      <c r="K118" s="145"/>
      <c r="L118" s="148"/>
      <c r="M118" s="13">
        <v>12</v>
      </c>
      <c r="N118" s="5" t="s">
        <v>549</v>
      </c>
      <c r="O118" s="5">
        <v>114477527.57600001</v>
      </c>
      <c r="P118" s="5">
        <v>0</v>
      </c>
      <c r="Q118" s="5">
        <v>31282.332299999998</v>
      </c>
      <c r="R118" s="5">
        <v>32694773.964600001</v>
      </c>
      <c r="S118" s="6">
        <f t="shared" si="21"/>
        <v>147203583.87290001</v>
      </c>
    </row>
    <row r="119" spans="1:19" ht="25" customHeight="1" x14ac:dyDescent="0.25">
      <c r="A119" s="150"/>
      <c r="B119" s="148"/>
      <c r="C119" s="1">
        <v>18</v>
      </c>
      <c r="D119" s="5" t="s">
        <v>170</v>
      </c>
      <c r="E119" s="5">
        <v>219995047.25350001</v>
      </c>
      <c r="F119" s="5">
        <v>0</v>
      </c>
      <c r="G119" s="5">
        <v>60116.236900000004</v>
      </c>
      <c r="H119" s="5">
        <v>53926094.659299999</v>
      </c>
      <c r="I119" s="6">
        <f t="shared" si="11"/>
        <v>273981258.14970005</v>
      </c>
      <c r="J119" s="12"/>
      <c r="K119" s="145"/>
      <c r="L119" s="148"/>
      <c r="M119" s="13">
        <v>13</v>
      </c>
      <c r="N119" s="5" t="s">
        <v>550</v>
      </c>
      <c r="O119" s="5">
        <v>95785274.394299999</v>
      </c>
      <c r="P119" s="5">
        <v>0</v>
      </c>
      <c r="Q119" s="5">
        <v>26174.454000000002</v>
      </c>
      <c r="R119" s="5">
        <v>30050682.811099999</v>
      </c>
      <c r="S119" s="6">
        <f t="shared" si="21"/>
        <v>125862131.65939999</v>
      </c>
    </row>
    <row r="120" spans="1:19" ht="25" customHeight="1" x14ac:dyDescent="0.25">
      <c r="A120" s="150"/>
      <c r="B120" s="148"/>
      <c r="C120" s="1">
        <v>19</v>
      </c>
      <c r="D120" s="5" t="s">
        <v>171</v>
      </c>
      <c r="E120" s="5">
        <v>122440001.10070001</v>
      </c>
      <c r="F120" s="5">
        <v>0</v>
      </c>
      <c r="G120" s="5">
        <v>33458.171900000001</v>
      </c>
      <c r="H120" s="5">
        <v>34485446.416599996</v>
      </c>
      <c r="I120" s="6">
        <f t="shared" si="11"/>
        <v>156958905.68920001</v>
      </c>
      <c r="J120" s="12"/>
      <c r="K120" s="145"/>
      <c r="L120" s="148"/>
      <c r="M120" s="13">
        <v>14</v>
      </c>
      <c r="N120" s="5" t="s">
        <v>551</v>
      </c>
      <c r="O120" s="5">
        <v>95379098.739600003</v>
      </c>
      <c r="P120" s="5">
        <v>0</v>
      </c>
      <c r="Q120" s="5">
        <v>26063.4617</v>
      </c>
      <c r="R120" s="5">
        <v>30225470.805300001</v>
      </c>
      <c r="S120" s="6">
        <f t="shared" si="21"/>
        <v>125630633.00660001</v>
      </c>
    </row>
    <row r="121" spans="1:19" ht="25" customHeight="1" x14ac:dyDescent="0.25">
      <c r="A121" s="150"/>
      <c r="B121" s="149"/>
      <c r="C121" s="1">
        <v>20</v>
      </c>
      <c r="D121" s="5" t="s">
        <v>172</v>
      </c>
      <c r="E121" s="5">
        <v>137006777.58250001</v>
      </c>
      <c r="F121" s="5">
        <v>0</v>
      </c>
      <c r="G121" s="5">
        <v>37438.715100000001</v>
      </c>
      <c r="H121" s="5">
        <v>40815180.400200002</v>
      </c>
      <c r="I121" s="6">
        <f t="shared" si="11"/>
        <v>177859396.69780001</v>
      </c>
      <c r="J121" s="12"/>
      <c r="K121" s="145"/>
      <c r="L121" s="148"/>
      <c r="M121" s="13">
        <v>15</v>
      </c>
      <c r="N121" s="5" t="s">
        <v>552</v>
      </c>
      <c r="O121" s="5">
        <v>108907063.823</v>
      </c>
      <c r="P121" s="5">
        <v>0</v>
      </c>
      <c r="Q121" s="5">
        <v>29760.137500000001</v>
      </c>
      <c r="R121" s="5">
        <v>33072477.704799999</v>
      </c>
      <c r="S121" s="6">
        <f t="shared" si="21"/>
        <v>142009301.66530001</v>
      </c>
    </row>
    <row r="122" spans="1:19" ht="25" customHeight="1" x14ac:dyDescent="0.3">
      <c r="A122" s="1"/>
      <c r="B122" s="127" t="s">
        <v>819</v>
      </c>
      <c r="C122" s="128"/>
      <c r="D122" s="129"/>
      <c r="E122" s="15">
        <f>SUM(E102:E121)</f>
        <v>3212003319.6789999</v>
      </c>
      <c r="F122" s="15">
        <f t="shared" ref="F122:H122" si="22">SUM(F102:F121)</f>
        <v>0</v>
      </c>
      <c r="G122" s="15">
        <f t="shared" ref="G122" si="23">SUM(G102:G121)</f>
        <v>877717.7257999999</v>
      </c>
      <c r="H122" s="15">
        <f t="shared" si="22"/>
        <v>883721539.74809992</v>
      </c>
      <c r="I122" s="8">
        <f t="shared" si="11"/>
        <v>4096602577.1528997</v>
      </c>
      <c r="J122" s="12"/>
      <c r="K122" s="146"/>
      <c r="L122" s="149"/>
      <c r="M122" s="13">
        <v>16</v>
      </c>
      <c r="N122" s="5" t="s">
        <v>553</v>
      </c>
      <c r="O122" s="5">
        <v>131815233.3996</v>
      </c>
      <c r="P122" s="5">
        <v>0</v>
      </c>
      <c r="Q122" s="5">
        <v>36020.0645</v>
      </c>
      <c r="R122" s="5">
        <v>34562506.174500003</v>
      </c>
      <c r="S122" s="6">
        <f t="shared" si="21"/>
        <v>166413759.63859999</v>
      </c>
    </row>
    <row r="123" spans="1:19" ht="25" customHeight="1" x14ac:dyDescent="0.3">
      <c r="A123" s="150">
        <v>6</v>
      </c>
      <c r="B123" s="147" t="s">
        <v>32</v>
      </c>
      <c r="C123" s="1">
        <v>1</v>
      </c>
      <c r="D123" s="5" t="s">
        <v>173</v>
      </c>
      <c r="E123" s="5">
        <v>155581369.39840001</v>
      </c>
      <c r="F123" s="5">
        <v>0</v>
      </c>
      <c r="G123" s="5">
        <v>42514.440999999999</v>
      </c>
      <c r="H123" s="5">
        <v>45082209.276000001</v>
      </c>
      <c r="I123" s="6">
        <f t="shared" si="11"/>
        <v>200706093.11540002</v>
      </c>
      <c r="J123" s="12"/>
      <c r="K123" s="19"/>
      <c r="L123" s="127" t="s">
        <v>837</v>
      </c>
      <c r="M123" s="128"/>
      <c r="N123" s="129"/>
      <c r="O123" s="15">
        <f>SUM(O107:O122)</f>
        <v>2158720992.5523996</v>
      </c>
      <c r="P123" s="15">
        <f t="shared" ref="P123:S123" si="24">SUM(P107:P122)</f>
        <v>0</v>
      </c>
      <c r="Q123" s="15">
        <f t="shared" ref="Q123" si="25">SUM(Q107:Q122)</f>
        <v>589895.92839999998</v>
      </c>
      <c r="R123" s="15">
        <f t="shared" si="24"/>
        <v>600348508.45210004</v>
      </c>
      <c r="S123" s="15">
        <f t="shared" si="24"/>
        <v>2759659396.9329</v>
      </c>
    </row>
    <row r="124" spans="1:19" ht="25" customHeight="1" x14ac:dyDescent="0.25">
      <c r="A124" s="150"/>
      <c r="B124" s="148"/>
      <c r="C124" s="1">
        <v>2</v>
      </c>
      <c r="D124" s="5" t="s">
        <v>174</v>
      </c>
      <c r="E124" s="5">
        <v>178608218.71520001</v>
      </c>
      <c r="F124" s="5">
        <v>0</v>
      </c>
      <c r="G124" s="5">
        <v>48806.798699999999</v>
      </c>
      <c r="H124" s="5">
        <v>52110682.806100003</v>
      </c>
      <c r="I124" s="6">
        <f t="shared" si="11"/>
        <v>230767708.32000002</v>
      </c>
      <c r="J124" s="12"/>
      <c r="K124" s="144">
        <v>24</v>
      </c>
      <c r="L124" s="147" t="s">
        <v>50</v>
      </c>
      <c r="M124" s="13">
        <v>1</v>
      </c>
      <c r="N124" s="5" t="s">
        <v>554</v>
      </c>
      <c r="O124" s="5">
        <v>184977948.0546</v>
      </c>
      <c r="P124" s="5">
        <v>0</v>
      </c>
      <c r="Q124" s="5">
        <v>50547.402300000002</v>
      </c>
      <c r="R124" s="5">
        <v>299613247.54250002</v>
      </c>
      <c r="S124" s="6">
        <f t="shared" ref="S124:S143" si="26">SUM(O124:R124)</f>
        <v>484641742.99940002</v>
      </c>
    </row>
    <row r="125" spans="1:19" ht="25" customHeight="1" x14ac:dyDescent="0.25">
      <c r="A125" s="150"/>
      <c r="B125" s="148"/>
      <c r="C125" s="1">
        <v>3</v>
      </c>
      <c r="D125" s="5" t="s">
        <v>175</v>
      </c>
      <c r="E125" s="5">
        <v>118863959.27240001</v>
      </c>
      <c r="F125" s="5">
        <v>0</v>
      </c>
      <c r="G125" s="5">
        <v>32480.9764</v>
      </c>
      <c r="H125" s="5">
        <v>36193757.2271</v>
      </c>
      <c r="I125" s="6">
        <f t="shared" si="11"/>
        <v>155090197.47589999</v>
      </c>
      <c r="J125" s="12"/>
      <c r="K125" s="145"/>
      <c r="L125" s="148"/>
      <c r="M125" s="13">
        <v>2</v>
      </c>
      <c r="N125" s="5" t="s">
        <v>555</v>
      </c>
      <c r="O125" s="5">
        <v>237764703.88460001</v>
      </c>
      <c r="P125" s="5">
        <v>0</v>
      </c>
      <c r="Q125" s="5">
        <v>64972.004800000002</v>
      </c>
      <c r="R125" s="5">
        <v>318103821.16640002</v>
      </c>
      <c r="S125" s="6">
        <f t="shared" si="26"/>
        <v>555933497.05579996</v>
      </c>
    </row>
    <row r="126" spans="1:19" ht="25" customHeight="1" x14ac:dyDescent="0.25">
      <c r="A126" s="150"/>
      <c r="B126" s="148"/>
      <c r="C126" s="1">
        <v>4</v>
      </c>
      <c r="D126" s="5" t="s">
        <v>176</v>
      </c>
      <c r="E126" s="5">
        <v>146564631.7385</v>
      </c>
      <c r="F126" s="5">
        <v>0</v>
      </c>
      <c r="G126" s="5">
        <v>40050.511299999998</v>
      </c>
      <c r="H126" s="5">
        <v>40618227.836400002</v>
      </c>
      <c r="I126" s="6">
        <f t="shared" si="11"/>
        <v>187222910.0862</v>
      </c>
      <c r="J126" s="12"/>
      <c r="K126" s="145"/>
      <c r="L126" s="148"/>
      <c r="M126" s="13">
        <v>3</v>
      </c>
      <c r="N126" s="5" t="s">
        <v>556</v>
      </c>
      <c r="O126" s="5">
        <v>383440925.72399998</v>
      </c>
      <c r="P126" s="5">
        <v>0</v>
      </c>
      <c r="Q126" s="5">
        <v>104779.7476</v>
      </c>
      <c r="R126" s="5">
        <v>367068298.01990002</v>
      </c>
      <c r="S126" s="6">
        <f t="shared" si="26"/>
        <v>750614003.49150002</v>
      </c>
    </row>
    <row r="127" spans="1:19" ht="25" customHeight="1" x14ac:dyDescent="0.25">
      <c r="A127" s="150"/>
      <c r="B127" s="148"/>
      <c r="C127" s="1">
        <v>5</v>
      </c>
      <c r="D127" s="5" t="s">
        <v>177</v>
      </c>
      <c r="E127" s="5">
        <v>154026649.8515</v>
      </c>
      <c r="F127" s="5">
        <v>0</v>
      </c>
      <c r="G127" s="5">
        <v>42089.595600000001</v>
      </c>
      <c r="H127" s="5">
        <v>44659633.110699996</v>
      </c>
      <c r="I127" s="6">
        <f t="shared" si="11"/>
        <v>198728372.55779999</v>
      </c>
      <c r="J127" s="12"/>
      <c r="K127" s="145"/>
      <c r="L127" s="148"/>
      <c r="M127" s="13">
        <v>4</v>
      </c>
      <c r="N127" s="5" t="s">
        <v>557</v>
      </c>
      <c r="O127" s="5">
        <v>149865395.69159999</v>
      </c>
      <c r="P127" s="5">
        <v>0</v>
      </c>
      <c r="Q127" s="5">
        <v>40952.483899999999</v>
      </c>
      <c r="R127" s="5">
        <v>287918949.14579999</v>
      </c>
      <c r="S127" s="6">
        <f t="shared" si="26"/>
        <v>437825297.32130003</v>
      </c>
    </row>
    <row r="128" spans="1:19" ht="25" customHeight="1" x14ac:dyDescent="0.25">
      <c r="A128" s="150"/>
      <c r="B128" s="148"/>
      <c r="C128" s="1">
        <v>6</v>
      </c>
      <c r="D128" s="5" t="s">
        <v>178</v>
      </c>
      <c r="E128" s="5">
        <v>151432107.0264</v>
      </c>
      <c r="F128" s="5">
        <v>0</v>
      </c>
      <c r="G128" s="5">
        <v>41380.606200000002</v>
      </c>
      <c r="H128" s="5">
        <v>45255182.576499999</v>
      </c>
      <c r="I128" s="6">
        <f t="shared" si="11"/>
        <v>196728670.20910001</v>
      </c>
      <c r="J128" s="12"/>
      <c r="K128" s="145"/>
      <c r="L128" s="148"/>
      <c r="M128" s="13">
        <v>5</v>
      </c>
      <c r="N128" s="5" t="s">
        <v>558</v>
      </c>
      <c r="O128" s="5">
        <v>125998741.7753</v>
      </c>
      <c r="P128" s="5">
        <v>0</v>
      </c>
      <c r="Q128" s="5">
        <v>34430.6397</v>
      </c>
      <c r="R128" s="5">
        <v>279604022.78060001</v>
      </c>
      <c r="S128" s="6">
        <f t="shared" si="26"/>
        <v>405637195.19560003</v>
      </c>
    </row>
    <row r="129" spans="1:19" ht="25" customHeight="1" x14ac:dyDescent="0.25">
      <c r="A129" s="150"/>
      <c r="B129" s="148"/>
      <c r="C129" s="1">
        <v>7</v>
      </c>
      <c r="D129" s="5" t="s">
        <v>179</v>
      </c>
      <c r="E129" s="5">
        <v>209213814.17320001</v>
      </c>
      <c r="F129" s="5">
        <v>0</v>
      </c>
      <c r="G129" s="5">
        <v>57170.137999999999</v>
      </c>
      <c r="H129" s="5">
        <v>56165368.338500001</v>
      </c>
      <c r="I129" s="6">
        <f t="shared" si="11"/>
        <v>265436352.64970002</v>
      </c>
      <c r="J129" s="12"/>
      <c r="K129" s="145"/>
      <c r="L129" s="148"/>
      <c r="M129" s="13">
        <v>6</v>
      </c>
      <c r="N129" s="5" t="s">
        <v>559</v>
      </c>
      <c r="O129" s="5">
        <v>140861944.7845</v>
      </c>
      <c r="P129" s="5">
        <v>0</v>
      </c>
      <c r="Q129" s="5">
        <v>38492.1849</v>
      </c>
      <c r="R129" s="5">
        <v>281561499.84079999</v>
      </c>
      <c r="S129" s="6">
        <f t="shared" si="26"/>
        <v>422461936.81019998</v>
      </c>
    </row>
    <row r="130" spans="1:19" ht="25" customHeight="1" x14ac:dyDescent="0.25">
      <c r="A130" s="150"/>
      <c r="B130" s="149"/>
      <c r="C130" s="1">
        <v>8</v>
      </c>
      <c r="D130" s="5" t="s">
        <v>180</v>
      </c>
      <c r="E130" s="5">
        <v>193112170.96079999</v>
      </c>
      <c r="F130" s="5">
        <v>0</v>
      </c>
      <c r="G130" s="5">
        <v>52770.174400000004</v>
      </c>
      <c r="H130" s="5">
        <v>58964203.369800001</v>
      </c>
      <c r="I130" s="6">
        <f t="shared" si="11"/>
        <v>252129144.505</v>
      </c>
      <c r="J130" s="12"/>
      <c r="K130" s="145"/>
      <c r="L130" s="148"/>
      <c r="M130" s="13">
        <v>7</v>
      </c>
      <c r="N130" s="5" t="s">
        <v>560</v>
      </c>
      <c r="O130" s="5">
        <v>129332785.8874</v>
      </c>
      <c r="P130" s="5">
        <v>0</v>
      </c>
      <c r="Q130" s="5">
        <v>35341.7065</v>
      </c>
      <c r="R130" s="5">
        <v>276638400.90439999</v>
      </c>
      <c r="S130" s="6">
        <f t="shared" si="26"/>
        <v>406006528.49829996</v>
      </c>
    </row>
    <row r="131" spans="1:19" ht="25" customHeight="1" x14ac:dyDescent="0.3">
      <c r="A131" s="1"/>
      <c r="B131" s="127" t="s">
        <v>820</v>
      </c>
      <c r="C131" s="128"/>
      <c r="D131" s="129"/>
      <c r="E131" s="15">
        <f>SUM(E123:E130)</f>
        <v>1307402921.1364</v>
      </c>
      <c r="F131" s="15">
        <f t="shared" ref="F131:H131" si="27">SUM(F123:F130)</f>
        <v>0</v>
      </c>
      <c r="G131" s="15">
        <f t="shared" ref="G131" si="28">SUM(G123:G130)</f>
        <v>357263.24160000001</v>
      </c>
      <c r="H131" s="15">
        <f t="shared" si="27"/>
        <v>379049264.54110003</v>
      </c>
      <c r="I131" s="8">
        <f t="shared" si="11"/>
        <v>1686809448.9191</v>
      </c>
      <c r="J131" s="12"/>
      <c r="K131" s="145"/>
      <c r="L131" s="148"/>
      <c r="M131" s="13">
        <v>8</v>
      </c>
      <c r="N131" s="5" t="s">
        <v>561</v>
      </c>
      <c r="O131" s="5">
        <v>156026247.14179999</v>
      </c>
      <c r="P131" s="5">
        <v>0</v>
      </c>
      <c r="Q131" s="5">
        <v>42636.009100000003</v>
      </c>
      <c r="R131" s="5">
        <v>285412939.68290001</v>
      </c>
      <c r="S131" s="6">
        <f t="shared" si="26"/>
        <v>441481822.83379996</v>
      </c>
    </row>
    <row r="132" spans="1:19" ht="25" customHeight="1" x14ac:dyDescent="0.25">
      <c r="A132" s="150">
        <v>7</v>
      </c>
      <c r="B132" s="147" t="s">
        <v>33</v>
      </c>
      <c r="C132" s="1">
        <v>1</v>
      </c>
      <c r="D132" s="5" t="s">
        <v>181</v>
      </c>
      <c r="E132" s="5">
        <v>153875346.76550001</v>
      </c>
      <c r="F132" s="5">
        <v>-6066891.2400000002</v>
      </c>
      <c r="G132" s="5">
        <v>42048.250200000002</v>
      </c>
      <c r="H132" s="5">
        <v>39829863.944799997</v>
      </c>
      <c r="I132" s="6">
        <f t="shared" si="11"/>
        <v>187680367.72049999</v>
      </c>
      <c r="J132" s="12"/>
      <c r="K132" s="145"/>
      <c r="L132" s="148"/>
      <c r="M132" s="13">
        <v>9</v>
      </c>
      <c r="N132" s="5" t="s">
        <v>562</v>
      </c>
      <c r="O132" s="5">
        <v>104184431.5413</v>
      </c>
      <c r="P132" s="5">
        <v>0</v>
      </c>
      <c r="Q132" s="5">
        <v>28469.622599999999</v>
      </c>
      <c r="R132" s="5">
        <v>271365231.0632</v>
      </c>
      <c r="S132" s="6">
        <f t="shared" si="26"/>
        <v>375578132.22710001</v>
      </c>
    </row>
    <row r="133" spans="1:19" ht="25" customHeight="1" x14ac:dyDescent="0.25">
      <c r="A133" s="150"/>
      <c r="B133" s="148"/>
      <c r="C133" s="1">
        <v>2</v>
      </c>
      <c r="D133" s="5" t="s">
        <v>182</v>
      </c>
      <c r="E133" s="5">
        <v>135771710.9754</v>
      </c>
      <c r="F133" s="5">
        <v>-6066891.2400000002</v>
      </c>
      <c r="G133" s="5">
        <v>37101.2186</v>
      </c>
      <c r="H133" s="5">
        <v>34603628.680600002</v>
      </c>
      <c r="I133" s="6">
        <f t="shared" si="11"/>
        <v>164345549.63460001</v>
      </c>
      <c r="J133" s="12"/>
      <c r="K133" s="145"/>
      <c r="L133" s="148"/>
      <c r="M133" s="13">
        <v>10</v>
      </c>
      <c r="N133" s="5" t="s">
        <v>563</v>
      </c>
      <c r="O133" s="5">
        <v>177644945.3346</v>
      </c>
      <c r="P133" s="5">
        <v>0</v>
      </c>
      <c r="Q133" s="5">
        <v>48543.572899999999</v>
      </c>
      <c r="R133" s="5">
        <v>296968661.47250003</v>
      </c>
      <c r="S133" s="6">
        <f t="shared" si="26"/>
        <v>474662150.38</v>
      </c>
    </row>
    <row r="134" spans="1:19" ht="25" customHeight="1" x14ac:dyDescent="0.25">
      <c r="A134" s="150"/>
      <c r="B134" s="148"/>
      <c r="C134" s="1">
        <v>3</v>
      </c>
      <c r="D134" s="5" t="s">
        <v>183</v>
      </c>
      <c r="E134" s="5">
        <v>131467382.11570001</v>
      </c>
      <c r="F134" s="5">
        <v>-6066891.2400000002</v>
      </c>
      <c r="G134" s="5">
        <v>35925.0101</v>
      </c>
      <c r="H134" s="5">
        <v>33056354.874400001</v>
      </c>
      <c r="I134" s="6">
        <f t="shared" si="11"/>
        <v>158492770.76020002</v>
      </c>
      <c r="J134" s="12"/>
      <c r="K134" s="145"/>
      <c r="L134" s="148"/>
      <c r="M134" s="13">
        <v>11</v>
      </c>
      <c r="N134" s="5" t="s">
        <v>564</v>
      </c>
      <c r="O134" s="5">
        <v>153565267.16159999</v>
      </c>
      <c r="P134" s="5">
        <v>0</v>
      </c>
      <c r="Q134" s="5">
        <v>41963.5173</v>
      </c>
      <c r="R134" s="5">
        <v>287508993.35009998</v>
      </c>
      <c r="S134" s="6">
        <f t="shared" si="26"/>
        <v>441116224.02899998</v>
      </c>
    </row>
    <row r="135" spans="1:19" ht="25" customHeight="1" x14ac:dyDescent="0.25">
      <c r="A135" s="150"/>
      <c r="B135" s="148"/>
      <c r="C135" s="1">
        <v>4</v>
      </c>
      <c r="D135" s="5" t="s">
        <v>184</v>
      </c>
      <c r="E135" s="5">
        <v>155852863.06279999</v>
      </c>
      <c r="F135" s="5">
        <v>-6066891.2400000002</v>
      </c>
      <c r="G135" s="5">
        <v>42588.6299</v>
      </c>
      <c r="H135" s="5">
        <v>41878735.576800004</v>
      </c>
      <c r="I135" s="6">
        <f t="shared" si="11"/>
        <v>191707296.02950001</v>
      </c>
      <c r="J135" s="12"/>
      <c r="K135" s="145"/>
      <c r="L135" s="148"/>
      <c r="M135" s="13">
        <v>12</v>
      </c>
      <c r="N135" s="5" t="s">
        <v>565</v>
      </c>
      <c r="O135" s="5">
        <v>211144625.62810001</v>
      </c>
      <c r="P135" s="5">
        <v>0</v>
      </c>
      <c r="Q135" s="5">
        <v>57697.754999999997</v>
      </c>
      <c r="R135" s="5">
        <v>305855793.74419999</v>
      </c>
      <c r="S135" s="6">
        <f t="shared" si="26"/>
        <v>517058117.12730002</v>
      </c>
    </row>
    <row r="136" spans="1:19" ht="25" customHeight="1" x14ac:dyDescent="0.25">
      <c r="A136" s="150"/>
      <c r="B136" s="148"/>
      <c r="C136" s="1">
        <v>5</v>
      </c>
      <c r="D136" s="5" t="s">
        <v>185</v>
      </c>
      <c r="E136" s="5">
        <v>202272750.6965</v>
      </c>
      <c r="F136" s="5">
        <v>-6066891.2400000002</v>
      </c>
      <c r="G136" s="5">
        <v>55273.4107</v>
      </c>
      <c r="H136" s="5">
        <v>54681811.801700003</v>
      </c>
      <c r="I136" s="6">
        <f t="shared" ref="I136:I199" si="29">SUM(E136:H136)</f>
        <v>250942944.66889998</v>
      </c>
      <c r="J136" s="12"/>
      <c r="K136" s="145"/>
      <c r="L136" s="148"/>
      <c r="M136" s="13">
        <v>13</v>
      </c>
      <c r="N136" s="5" t="s">
        <v>566</v>
      </c>
      <c r="O136" s="5">
        <v>228444841.9104</v>
      </c>
      <c r="P136" s="5">
        <v>0</v>
      </c>
      <c r="Q136" s="5">
        <v>62425.2428</v>
      </c>
      <c r="R136" s="5">
        <v>316560341.71969998</v>
      </c>
      <c r="S136" s="6">
        <f t="shared" si="26"/>
        <v>545067608.87290001</v>
      </c>
    </row>
    <row r="137" spans="1:19" ht="25" customHeight="1" x14ac:dyDescent="0.25">
      <c r="A137" s="150"/>
      <c r="B137" s="148"/>
      <c r="C137" s="1">
        <v>6</v>
      </c>
      <c r="D137" s="5" t="s">
        <v>186</v>
      </c>
      <c r="E137" s="5">
        <v>165259372.5264</v>
      </c>
      <c r="F137" s="5">
        <v>-6066891.2400000002</v>
      </c>
      <c r="G137" s="5">
        <v>45159.069300000003</v>
      </c>
      <c r="H137" s="5">
        <v>40878839.368299998</v>
      </c>
      <c r="I137" s="6">
        <f t="shared" si="29"/>
        <v>200116479.72399998</v>
      </c>
      <c r="J137" s="12"/>
      <c r="K137" s="145"/>
      <c r="L137" s="148"/>
      <c r="M137" s="13">
        <v>14</v>
      </c>
      <c r="N137" s="5" t="s">
        <v>567</v>
      </c>
      <c r="O137" s="5">
        <v>122975390.5957</v>
      </c>
      <c r="P137" s="5">
        <v>0</v>
      </c>
      <c r="Q137" s="5">
        <v>33604.473400000003</v>
      </c>
      <c r="R137" s="5">
        <v>278950320.63139999</v>
      </c>
      <c r="S137" s="6">
        <f t="shared" si="26"/>
        <v>401959315.70050001</v>
      </c>
    </row>
    <row r="138" spans="1:19" ht="25" customHeight="1" x14ac:dyDescent="0.25">
      <c r="A138" s="150"/>
      <c r="B138" s="148"/>
      <c r="C138" s="1">
        <v>7</v>
      </c>
      <c r="D138" s="5" t="s">
        <v>187</v>
      </c>
      <c r="E138" s="5">
        <v>156763941.5501</v>
      </c>
      <c r="F138" s="5">
        <v>-6066891.2400000002</v>
      </c>
      <c r="G138" s="5">
        <v>42837.592799999999</v>
      </c>
      <c r="H138" s="5">
        <v>38573188.582999997</v>
      </c>
      <c r="I138" s="6">
        <f t="shared" si="29"/>
        <v>189313076.48589998</v>
      </c>
      <c r="J138" s="12"/>
      <c r="K138" s="145"/>
      <c r="L138" s="148"/>
      <c r="M138" s="13">
        <v>15</v>
      </c>
      <c r="N138" s="5" t="s">
        <v>568</v>
      </c>
      <c r="O138" s="5">
        <v>148389558.86950001</v>
      </c>
      <c r="P138" s="5">
        <v>0</v>
      </c>
      <c r="Q138" s="5">
        <v>40549.194100000001</v>
      </c>
      <c r="R138" s="5">
        <v>287882160.35610002</v>
      </c>
      <c r="S138" s="6">
        <f t="shared" si="26"/>
        <v>436312268.41970003</v>
      </c>
    </row>
    <row r="139" spans="1:19" ht="25" customHeight="1" x14ac:dyDescent="0.25">
      <c r="A139" s="150"/>
      <c r="B139" s="148"/>
      <c r="C139" s="1">
        <v>8</v>
      </c>
      <c r="D139" s="5" t="s">
        <v>188</v>
      </c>
      <c r="E139" s="5">
        <v>134715485.3847</v>
      </c>
      <c r="F139" s="5">
        <v>-6066891.2400000002</v>
      </c>
      <c r="G139" s="5">
        <v>36812.592499999999</v>
      </c>
      <c r="H139" s="5">
        <v>35149851.473200001</v>
      </c>
      <c r="I139" s="6">
        <f t="shared" si="29"/>
        <v>163835258.21040002</v>
      </c>
      <c r="J139" s="12"/>
      <c r="K139" s="145"/>
      <c r="L139" s="148"/>
      <c r="M139" s="13">
        <v>16</v>
      </c>
      <c r="N139" s="5" t="s">
        <v>569</v>
      </c>
      <c r="O139" s="5">
        <v>222150318.11610001</v>
      </c>
      <c r="P139" s="5">
        <v>0</v>
      </c>
      <c r="Q139" s="5">
        <v>60705.19</v>
      </c>
      <c r="R139" s="5">
        <v>313889112.64740002</v>
      </c>
      <c r="S139" s="6">
        <f t="shared" si="26"/>
        <v>536100135.95350003</v>
      </c>
    </row>
    <row r="140" spans="1:19" ht="25" customHeight="1" x14ac:dyDescent="0.25">
      <c r="A140" s="150"/>
      <c r="B140" s="148"/>
      <c r="C140" s="1">
        <v>9</v>
      </c>
      <c r="D140" s="5" t="s">
        <v>189</v>
      </c>
      <c r="E140" s="5">
        <v>170180403.66</v>
      </c>
      <c r="F140" s="5">
        <v>-6066891.2400000002</v>
      </c>
      <c r="G140" s="5">
        <v>46503.798999999999</v>
      </c>
      <c r="H140" s="5">
        <v>43610695.706200004</v>
      </c>
      <c r="I140" s="6">
        <f t="shared" si="29"/>
        <v>207770711.92519999</v>
      </c>
      <c r="J140" s="12"/>
      <c r="K140" s="145"/>
      <c r="L140" s="148"/>
      <c r="M140" s="13">
        <v>17</v>
      </c>
      <c r="N140" s="5" t="s">
        <v>570</v>
      </c>
      <c r="O140" s="5">
        <v>215556675.40900001</v>
      </c>
      <c r="P140" s="5">
        <v>0</v>
      </c>
      <c r="Q140" s="5">
        <v>58903.3995</v>
      </c>
      <c r="R140" s="5">
        <v>311007214.13789999</v>
      </c>
      <c r="S140" s="6">
        <f t="shared" si="26"/>
        <v>526622792.94640005</v>
      </c>
    </row>
    <row r="141" spans="1:19" ht="25" customHeight="1" x14ac:dyDescent="0.25">
      <c r="A141" s="150"/>
      <c r="B141" s="148"/>
      <c r="C141" s="1">
        <v>10</v>
      </c>
      <c r="D141" s="5" t="s">
        <v>190</v>
      </c>
      <c r="E141" s="5">
        <v>161009954.2872</v>
      </c>
      <c r="F141" s="5">
        <v>-6066891.2400000002</v>
      </c>
      <c r="G141" s="5">
        <v>43997.8658</v>
      </c>
      <c r="H141" s="5">
        <v>43689387.422300003</v>
      </c>
      <c r="I141" s="6">
        <f t="shared" si="29"/>
        <v>198676448.3353</v>
      </c>
      <c r="J141" s="12"/>
      <c r="K141" s="145"/>
      <c r="L141" s="148"/>
      <c r="M141" s="13">
        <v>18</v>
      </c>
      <c r="N141" s="5" t="s">
        <v>571</v>
      </c>
      <c r="O141" s="5">
        <v>220101392.20919999</v>
      </c>
      <c r="P141" s="5">
        <v>0</v>
      </c>
      <c r="Q141" s="5">
        <v>60145.296900000001</v>
      </c>
      <c r="R141" s="5">
        <v>312940522.77789998</v>
      </c>
      <c r="S141" s="6">
        <f t="shared" si="26"/>
        <v>533102060.28399998</v>
      </c>
    </row>
    <row r="142" spans="1:19" ht="25" customHeight="1" x14ac:dyDescent="0.25">
      <c r="A142" s="150"/>
      <c r="B142" s="148"/>
      <c r="C142" s="1">
        <v>11</v>
      </c>
      <c r="D142" s="5" t="s">
        <v>191</v>
      </c>
      <c r="E142" s="5">
        <v>184345651.91510001</v>
      </c>
      <c r="F142" s="5">
        <v>-6066891.2400000002</v>
      </c>
      <c r="G142" s="5">
        <v>50374.619899999998</v>
      </c>
      <c r="H142" s="5">
        <v>45588629.313100003</v>
      </c>
      <c r="I142" s="6">
        <f t="shared" si="29"/>
        <v>223917764.6081</v>
      </c>
      <c r="J142" s="12"/>
      <c r="K142" s="145"/>
      <c r="L142" s="148"/>
      <c r="M142" s="13">
        <v>19</v>
      </c>
      <c r="N142" s="5" t="s">
        <v>572</v>
      </c>
      <c r="O142" s="5">
        <v>170227846.37149999</v>
      </c>
      <c r="P142" s="5">
        <v>0</v>
      </c>
      <c r="Q142" s="5">
        <v>46516.763299999999</v>
      </c>
      <c r="R142" s="5">
        <v>294889599.93690002</v>
      </c>
      <c r="S142" s="6">
        <f t="shared" si="26"/>
        <v>465163963.07169998</v>
      </c>
    </row>
    <row r="143" spans="1:19" ht="25" customHeight="1" x14ac:dyDescent="0.25">
      <c r="A143" s="150"/>
      <c r="B143" s="148"/>
      <c r="C143" s="1">
        <v>12</v>
      </c>
      <c r="D143" s="5" t="s">
        <v>192</v>
      </c>
      <c r="E143" s="5">
        <v>141566602.52779999</v>
      </c>
      <c r="F143" s="5">
        <v>-6066891.2400000002</v>
      </c>
      <c r="G143" s="5">
        <v>38684.741000000002</v>
      </c>
      <c r="H143" s="5">
        <v>39019933.168499999</v>
      </c>
      <c r="I143" s="6">
        <f t="shared" si="29"/>
        <v>174558329.19729999</v>
      </c>
      <c r="J143" s="12"/>
      <c r="K143" s="146"/>
      <c r="L143" s="149"/>
      <c r="M143" s="13">
        <v>20</v>
      </c>
      <c r="N143" s="5" t="s">
        <v>573</v>
      </c>
      <c r="O143" s="5">
        <v>194718995.92910001</v>
      </c>
      <c r="P143" s="5">
        <v>0</v>
      </c>
      <c r="Q143" s="5">
        <v>53209.258300000001</v>
      </c>
      <c r="R143" s="5">
        <v>303245604.3678</v>
      </c>
      <c r="S143" s="6">
        <f t="shared" si="26"/>
        <v>498017809.55519998</v>
      </c>
    </row>
    <row r="144" spans="1:19" ht="25" customHeight="1" x14ac:dyDescent="0.3">
      <c r="A144" s="150"/>
      <c r="B144" s="148"/>
      <c r="C144" s="1">
        <v>13</v>
      </c>
      <c r="D144" s="5" t="s">
        <v>193</v>
      </c>
      <c r="E144" s="5">
        <v>170054763.86250001</v>
      </c>
      <c r="F144" s="5">
        <v>-6066891.2400000002</v>
      </c>
      <c r="G144" s="5">
        <v>46469.466500000002</v>
      </c>
      <c r="H144" s="5">
        <v>49605783.681100003</v>
      </c>
      <c r="I144" s="6">
        <f t="shared" si="29"/>
        <v>213640125.77010003</v>
      </c>
      <c r="J144" s="12"/>
      <c r="K144" s="19"/>
      <c r="L144" s="127" t="s">
        <v>838</v>
      </c>
      <c r="M144" s="128"/>
      <c r="N144" s="129"/>
      <c r="O144" s="15">
        <f>SUM(O124:O143)</f>
        <v>3677372982.0198994</v>
      </c>
      <c r="P144" s="15">
        <f t="shared" ref="P144:S144" si="30">SUM(P124:P143)</f>
        <v>0</v>
      </c>
      <c r="Q144" s="15">
        <f t="shared" ref="Q144" si="31">SUM(Q124:Q143)</f>
        <v>1004885.4648999999</v>
      </c>
      <c r="R144" s="15">
        <f t="shared" si="30"/>
        <v>5976984735.2883997</v>
      </c>
      <c r="S144" s="15">
        <f t="shared" si="30"/>
        <v>9655362602.7731991</v>
      </c>
    </row>
    <row r="145" spans="1:19" ht="25" customHeight="1" x14ac:dyDescent="0.25">
      <c r="A145" s="150"/>
      <c r="B145" s="148"/>
      <c r="C145" s="1">
        <v>14</v>
      </c>
      <c r="D145" s="5" t="s">
        <v>194</v>
      </c>
      <c r="E145" s="5">
        <v>125620134.522</v>
      </c>
      <c r="F145" s="5">
        <v>-6066891.2400000002</v>
      </c>
      <c r="G145" s="5">
        <v>34327.180800000002</v>
      </c>
      <c r="H145" s="5">
        <v>33228750.772399999</v>
      </c>
      <c r="I145" s="6">
        <f t="shared" si="29"/>
        <v>152816321.23520002</v>
      </c>
      <c r="J145" s="12"/>
      <c r="K145" s="144">
        <v>25</v>
      </c>
      <c r="L145" s="147" t="s">
        <v>51</v>
      </c>
      <c r="M145" s="13">
        <v>1</v>
      </c>
      <c r="N145" s="5" t="s">
        <v>574</v>
      </c>
      <c r="O145" s="5">
        <v>127404890.4728</v>
      </c>
      <c r="P145" s="5">
        <v>-3018317.48</v>
      </c>
      <c r="Q145" s="5">
        <v>34814.886400000003</v>
      </c>
      <c r="R145" s="5">
        <v>35399288.8649</v>
      </c>
      <c r="S145" s="6">
        <f t="shared" ref="S145:S157" si="32">SUM(O145:R145)</f>
        <v>159820676.7441</v>
      </c>
    </row>
    <row r="146" spans="1:19" ht="25" customHeight="1" x14ac:dyDescent="0.25">
      <c r="A146" s="150"/>
      <c r="B146" s="148"/>
      <c r="C146" s="1">
        <v>15</v>
      </c>
      <c r="D146" s="5" t="s">
        <v>195</v>
      </c>
      <c r="E146" s="5">
        <v>131966609.413</v>
      </c>
      <c r="F146" s="5">
        <v>-6066891.2400000002</v>
      </c>
      <c r="G146" s="5">
        <v>36061.429799999998</v>
      </c>
      <c r="H146" s="5">
        <v>35691125.101400003</v>
      </c>
      <c r="I146" s="6">
        <f t="shared" si="29"/>
        <v>161626904.70420003</v>
      </c>
      <c r="J146" s="12"/>
      <c r="K146" s="145"/>
      <c r="L146" s="148"/>
      <c r="M146" s="13">
        <v>2</v>
      </c>
      <c r="N146" s="5" t="s">
        <v>575</v>
      </c>
      <c r="O146" s="5">
        <v>143608315.8143</v>
      </c>
      <c r="P146" s="5">
        <v>-3018317.48</v>
      </c>
      <c r="Q146" s="5">
        <v>39242.663200000003</v>
      </c>
      <c r="R146" s="5">
        <v>35328680.784199998</v>
      </c>
      <c r="S146" s="6">
        <f t="shared" si="32"/>
        <v>175957921.78170002</v>
      </c>
    </row>
    <row r="147" spans="1:19" ht="25" customHeight="1" x14ac:dyDescent="0.25">
      <c r="A147" s="150"/>
      <c r="B147" s="148"/>
      <c r="C147" s="1">
        <v>16</v>
      </c>
      <c r="D147" s="5" t="s">
        <v>196</v>
      </c>
      <c r="E147" s="5">
        <v>120369641.5134</v>
      </c>
      <c r="F147" s="5">
        <v>-6066891.2400000002</v>
      </c>
      <c r="G147" s="5">
        <v>32892.421799999996</v>
      </c>
      <c r="H147" s="5">
        <v>30970859.424899999</v>
      </c>
      <c r="I147" s="6">
        <f t="shared" si="29"/>
        <v>145306502.12010002</v>
      </c>
      <c r="J147" s="12"/>
      <c r="K147" s="145"/>
      <c r="L147" s="148"/>
      <c r="M147" s="13">
        <v>3</v>
      </c>
      <c r="N147" s="5" t="s">
        <v>576</v>
      </c>
      <c r="O147" s="5">
        <v>147042167.32800001</v>
      </c>
      <c r="P147" s="5">
        <v>-3018317.48</v>
      </c>
      <c r="Q147" s="5">
        <v>40181.003499999999</v>
      </c>
      <c r="R147" s="5">
        <v>37558526.865999997</v>
      </c>
      <c r="S147" s="6">
        <f t="shared" si="32"/>
        <v>181622557.71750003</v>
      </c>
    </row>
    <row r="148" spans="1:19" ht="25" customHeight="1" x14ac:dyDescent="0.25">
      <c r="A148" s="150"/>
      <c r="B148" s="148"/>
      <c r="C148" s="1">
        <v>17</v>
      </c>
      <c r="D148" s="5" t="s">
        <v>197</v>
      </c>
      <c r="E148" s="5">
        <v>152304367.9549</v>
      </c>
      <c r="F148" s="5">
        <v>-6066891.2400000002</v>
      </c>
      <c r="G148" s="5">
        <v>41618.961799999997</v>
      </c>
      <c r="H148" s="5">
        <v>39116689.335100003</v>
      </c>
      <c r="I148" s="6">
        <f t="shared" si="29"/>
        <v>185395785.01179999</v>
      </c>
      <c r="J148" s="12"/>
      <c r="K148" s="145"/>
      <c r="L148" s="148"/>
      <c r="M148" s="13">
        <v>4</v>
      </c>
      <c r="N148" s="5" t="s">
        <v>577</v>
      </c>
      <c r="O148" s="5">
        <v>173489719.30250001</v>
      </c>
      <c r="P148" s="5">
        <v>-3018317.48</v>
      </c>
      <c r="Q148" s="5">
        <v>47408.108500000002</v>
      </c>
      <c r="R148" s="5">
        <v>42991884.666000001</v>
      </c>
      <c r="S148" s="6">
        <f t="shared" si="32"/>
        <v>213510694.59700003</v>
      </c>
    </row>
    <row r="149" spans="1:19" ht="25" customHeight="1" x14ac:dyDescent="0.25">
      <c r="A149" s="150"/>
      <c r="B149" s="148"/>
      <c r="C149" s="1">
        <v>18</v>
      </c>
      <c r="D149" s="5" t="s">
        <v>198</v>
      </c>
      <c r="E149" s="5">
        <v>142724669.26589999</v>
      </c>
      <c r="F149" s="5">
        <v>-6066891.2400000002</v>
      </c>
      <c r="G149" s="5">
        <v>39001.196300000003</v>
      </c>
      <c r="H149" s="5">
        <v>39645507.565800004</v>
      </c>
      <c r="I149" s="6">
        <f t="shared" si="29"/>
        <v>176342286.78799999</v>
      </c>
      <c r="J149" s="12"/>
      <c r="K149" s="145"/>
      <c r="L149" s="148"/>
      <c r="M149" s="13">
        <v>5</v>
      </c>
      <c r="N149" s="5" t="s">
        <v>578</v>
      </c>
      <c r="O149" s="5">
        <v>123879125.59550001</v>
      </c>
      <c r="P149" s="5">
        <v>-3018317.48</v>
      </c>
      <c r="Q149" s="5">
        <v>33851.429600000003</v>
      </c>
      <c r="R149" s="5">
        <v>32580162.259</v>
      </c>
      <c r="S149" s="6">
        <f t="shared" si="32"/>
        <v>153474821.80410001</v>
      </c>
    </row>
    <row r="150" spans="1:19" ht="25" customHeight="1" x14ac:dyDescent="0.25">
      <c r="A150" s="150"/>
      <c r="B150" s="148"/>
      <c r="C150" s="1">
        <v>19</v>
      </c>
      <c r="D150" s="5" t="s">
        <v>199</v>
      </c>
      <c r="E150" s="5">
        <v>167156859.39739999</v>
      </c>
      <c r="F150" s="5">
        <v>-6066891.2400000002</v>
      </c>
      <c r="G150" s="5">
        <v>45677.58</v>
      </c>
      <c r="H150" s="5">
        <v>46658391.227600001</v>
      </c>
      <c r="I150" s="6">
        <f t="shared" si="29"/>
        <v>207794036.965</v>
      </c>
      <c r="J150" s="12"/>
      <c r="K150" s="145"/>
      <c r="L150" s="148"/>
      <c r="M150" s="13">
        <v>6</v>
      </c>
      <c r="N150" s="5" t="s">
        <v>579</v>
      </c>
      <c r="O150" s="5">
        <v>116487792.16339999</v>
      </c>
      <c r="P150" s="5">
        <v>-3018317.48</v>
      </c>
      <c r="Q150" s="5">
        <v>31831.6607</v>
      </c>
      <c r="R150" s="5">
        <v>33686383.0189</v>
      </c>
      <c r="S150" s="6">
        <f t="shared" si="32"/>
        <v>147187689.36299998</v>
      </c>
    </row>
    <row r="151" spans="1:19" ht="25" customHeight="1" x14ac:dyDescent="0.25">
      <c r="A151" s="150"/>
      <c r="B151" s="148"/>
      <c r="C151" s="1">
        <v>20</v>
      </c>
      <c r="D151" s="5" t="s">
        <v>200</v>
      </c>
      <c r="E151" s="5">
        <v>115852700.08849999</v>
      </c>
      <c r="F151" s="5">
        <v>-6066891.2400000002</v>
      </c>
      <c r="G151" s="5">
        <v>31658.114399999999</v>
      </c>
      <c r="H151" s="5">
        <v>31631737.862599999</v>
      </c>
      <c r="I151" s="6">
        <f t="shared" si="29"/>
        <v>141449204.82550001</v>
      </c>
      <c r="J151" s="12"/>
      <c r="K151" s="145"/>
      <c r="L151" s="148"/>
      <c r="M151" s="13">
        <v>7</v>
      </c>
      <c r="N151" s="5" t="s">
        <v>580</v>
      </c>
      <c r="O151" s="5">
        <v>133097765.1737</v>
      </c>
      <c r="P151" s="5">
        <v>-3018317.48</v>
      </c>
      <c r="Q151" s="5">
        <v>36370.5314</v>
      </c>
      <c r="R151" s="5">
        <v>35095657.6206</v>
      </c>
      <c r="S151" s="6">
        <f t="shared" si="32"/>
        <v>165211475.8457</v>
      </c>
    </row>
    <row r="152" spans="1:19" ht="25" customHeight="1" x14ac:dyDescent="0.25">
      <c r="A152" s="150"/>
      <c r="B152" s="148"/>
      <c r="C152" s="1">
        <v>21</v>
      </c>
      <c r="D152" s="5" t="s">
        <v>201</v>
      </c>
      <c r="E152" s="5">
        <v>158408100.51989999</v>
      </c>
      <c r="F152" s="5">
        <v>-6066891.2400000002</v>
      </c>
      <c r="G152" s="5">
        <v>43286.878599999996</v>
      </c>
      <c r="H152" s="5">
        <v>42968294.149400003</v>
      </c>
      <c r="I152" s="6">
        <f t="shared" si="29"/>
        <v>195352790.30789998</v>
      </c>
      <c r="J152" s="12"/>
      <c r="K152" s="145"/>
      <c r="L152" s="148"/>
      <c r="M152" s="13">
        <v>8</v>
      </c>
      <c r="N152" s="5" t="s">
        <v>581</v>
      </c>
      <c r="O152" s="5">
        <v>208265906.86840001</v>
      </c>
      <c r="P152" s="5">
        <v>-3018317.48</v>
      </c>
      <c r="Q152" s="5">
        <v>56911.111199999999</v>
      </c>
      <c r="R152" s="5">
        <v>53322028.344400004</v>
      </c>
      <c r="S152" s="6">
        <f t="shared" si="32"/>
        <v>258626528.84400004</v>
      </c>
    </row>
    <row r="153" spans="1:19" ht="25" customHeight="1" x14ac:dyDescent="0.25">
      <c r="A153" s="150"/>
      <c r="B153" s="148"/>
      <c r="C153" s="1">
        <v>22</v>
      </c>
      <c r="D153" s="5" t="s">
        <v>202</v>
      </c>
      <c r="E153" s="5">
        <v>154244839.65349999</v>
      </c>
      <c r="F153" s="5">
        <v>-6066891.2400000002</v>
      </c>
      <c r="G153" s="5">
        <v>42149.218500000003</v>
      </c>
      <c r="H153" s="5">
        <v>40610099.733999997</v>
      </c>
      <c r="I153" s="6">
        <f t="shared" si="29"/>
        <v>188830197.36599997</v>
      </c>
      <c r="J153" s="12"/>
      <c r="K153" s="145"/>
      <c r="L153" s="148"/>
      <c r="M153" s="13">
        <v>9</v>
      </c>
      <c r="N153" s="5" t="s">
        <v>65</v>
      </c>
      <c r="O153" s="5">
        <v>193009293.873</v>
      </c>
      <c r="P153" s="5">
        <v>-3018317.48</v>
      </c>
      <c r="Q153" s="5">
        <v>52742.062100000003</v>
      </c>
      <c r="R153" s="5">
        <v>41701637.4714</v>
      </c>
      <c r="S153" s="6">
        <f t="shared" si="32"/>
        <v>231745355.92649999</v>
      </c>
    </row>
    <row r="154" spans="1:19" ht="25" customHeight="1" x14ac:dyDescent="0.25">
      <c r="A154" s="150"/>
      <c r="B154" s="149"/>
      <c r="C154" s="1">
        <v>23</v>
      </c>
      <c r="D154" s="5" t="s">
        <v>203</v>
      </c>
      <c r="E154" s="5">
        <v>163372577.84299999</v>
      </c>
      <c r="F154" s="5">
        <v>-6066891.2400000002</v>
      </c>
      <c r="G154" s="5">
        <v>44643.480499999998</v>
      </c>
      <c r="H154" s="5">
        <v>44056285.486599997</v>
      </c>
      <c r="I154" s="6">
        <f t="shared" si="29"/>
        <v>201406615.57010001</v>
      </c>
      <c r="J154" s="12"/>
      <c r="K154" s="145"/>
      <c r="L154" s="148"/>
      <c r="M154" s="13">
        <v>10</v>
      </c>
      <c r="N154" s="5" t="s">
        <v>854</v>
      </c>
      <c r="O154" s="5">
        <v>147649171.2362</v>
      </c>
      <c r="P154" s="5">
        <v>-3018317.48</v>
      </c>
      <c r="Q154" s="5">
        <v>40346.874499999998</v>
      </c>
      <c r="R154" s="5">
        <v>38343959.277900003</v>
      </c>
      <c r="S154" s="6">
        <f t="shared" si="32"/>
        <v>183015159.90860003</v>
      </c>
    </row>
    <row r="155" spans="1:19" ht="25" customHeight="1" x14ac:dyDescent="0.3">
      <c r="A155" s="1"/>
      <c r="B155" s="127" t="s">
        <v>821</v>
      </c>
      <c r="C155" s="128"/>
      <c r="D155" s="129"/>
      <c r="E155" s="15">
        <f>SUM(E132:E154)</f>
        <v>3495156729.5012002</v>
      </c>
      <c r="F155" s="15">
        <f t="shared" ref="F155:H155" si="33">SUM(F132:F154)</f>
        <v>-139538498.51999995</v>
      </c>
      <c r="G155" s="15">
        <f t="shared" ref="G155" si="34">SUM(G132:G154)</f>
        <v>955092.72879999981</v>
      </c>
      <c r="H155" s="15">
        <f t="shared" si="33"/>
        <v>924744444.25380003</v>
      </c>
      <c r="I155" s="8">
        <f t="shared" si="29"/>
        <v>4281317767.9638</v>
      </c>
      <c r="J155" s="12"/>
      <c r="K155" s="145"/>
      <c r="L155" s="148"/>
      <c r="M155" s="13">
        <v>11</v>
      </c>
      <c r="N155" s="5" t="s">
        <v>194</v>
      </c>
      <c r="O155" s="5">
        <v>141328789.5873</v>
      </c>
      <c r="P155" s="5">
        <v>-3018317.48</v>
      </c>
      <c r="Q155" s="5">
        <v>38619.755799999999</v>
      </c>
      <c r="R155" s="5">
        <v>38322925.328599997</v>
      </c>
      <c r="S155" s="6">
        <f t="shared" si="32"/>
        <v>176672017.19170001</v>
      </c>
    </row>
    <row r="156" spans="1:19" ht="25" customHeight="1" x14ac:dyDescent="0.25">
      <c r="A156" s="150">
        <v>8</v>
      </c>
      <c r="B156" s="147" t="s">
        <v>34</v>
      </c>
      <c r="C156" s="1">
        <v>1</v>
      </c>
      <c r="D156" s="5" t="s">
        <v>204</v>
      </c>
      <c r="E156" s="5">
        <v>137200247.46090001</v>
      </c>
      <c r="F156" s="5">
        <v>0</v>
      </c>
      <c r="G156" s="5">
        <v>37491.582999999999</v>
      </c>
      <c r="H156" s="5">
        <v>33482059.863400001</v>
      </c>
      <c r="I156" s="6">
        <f t="shared" si="29"/>
        <v>170719798.90730003</v>
      </c>
      <c r="J156" s="12"/>
      <c r="K156" s="145"/>
      <c r="L156" s="148"/>
      <c r="M156" s="13">
        <v>12</v>
      </c>
      <c r="N156" s="5" t="s">
        <v>582</v>
      </c>
      <c r="O156" s="5">
        <v>150151694.93900001</v>
      </c>
      <c r="P156" s="5">
        <v>-3018317.48</v>
      </c>
      <c r="Q156" s="5">
        <v>41030.718500000003</v>
      </c>
      <c r="R156" s="5">
        <v>35865087.733800001</v>
      </c>
      <c r="S156" s="6">
        <f t="shared" si="32"/>
        <v>183039495.9113</v>
      </c>
    </row>
    <row r="157" spans="1:19" ht="25" customHeight="1" x14ac:dyDescent="0.25">
      <c r="A157" s="150"/>
      <c r="B157" s="148"/>
      <c r="C157" s="1">
        <v>2</v>
      </c>
      <c r="D157" s="5" t="s">
        <v>205</v>
      </c>
      <c r="E157" s="5">
        <v>132667627.1147</v>
      </c>
      <c r="F157" s="5">
        <v>0</v>
      </c>
      <c r="G157" s="5">
        <v>36252.991199999997</v>
      </c>
      <c r="H157" s="5">
        <v>36609189.475599997</v>
      </c>
      <c r="I157" s="6">
        <f t="shared" si="29"/>
        <v>169313069.58149999</v>
      </c>
      <c r="J157" s="12"/>
      <c r="K157" s="146"/>
      <c r="L157" s="149"/>
      <c r="M157" s="13">
        <v>13</v>
      </c>
      <c r="N157" s="5" t="s">
        <v>583</v>
      </c>
      <c r="O157" s="5">
        <v>120536558.0069</v>
      </c>
      <c r="P157" s="5">
        <v>-3018317.48</v>
      </c>
      <c r="Q157" s="5">
        <v>32938.0337</v>
      </c>
      <c r="R157" s="5">
        <v>32055633.304200001</v>
      </c>
      <c r="S157" s="6">
        <f t="shared" si="32"/>
        <v>149606811.86480001</v>
      </c>
    </row>
    <row r="158" spans="1:19" ht="25" customHeight="1" x14ac:dyDescent="0.3">
      <c r="A158" s="150"/>
      <c r="B158" s="148"/>
      <c r="C158" s="1">
        <v>3</v>
      </c>
      <c r="D158" s="5" t="s">
        <v>206</v>
      </c>
      <c r="E158" s="5">
        <v>186126933.51570001</v>
      </c>
      <c r="F158" s="5">
        <v>0</v>
      </c>
      <c r="G158" s="5">
        <v>50861.376100000001</v>
      </c>
      <c r="H158" s="5">
        <v>47488690.417499997</v>
      </c>
      <c r="I158" s="6">
        <f t="shared" si="29"/>
        <v>233666485.30930001</v>
      </c>
      <c r="J158" s="12"/>
      <c r="K158" s="19"/>
      <c r="L158" s="127" t="s">
        <v>839</v>
      </c>
      <c r="M158" s="128"/>
      <c r="N158" s="129"/>
      <c r="O158" s="15">
        <f>SUM(O145:O157)</f>
        <v>1925951190.3610003</v>
      </c>
      <c r="P158" s="15">
        <f t="shared" ref="P158:S158" si="35">SUM(P145:P157)</f>
        <v>-39238127.239999995</v>
      </c>
      <c r="Q158" s="15">
        <f t="shared" ref="Q158" si="36">SUM(Q145:Q157)</f>
        <v>526288.83909999998</v>
      </c>
      <c r="R158" s="15">
        <f t="shared" si="35"/>
        <v>492251855.5399</v>
      </c>
      <c r="S158" s="15">
        <f t="shared" si="35"/>
        <v>2379491207.5000005</v>
      </c>
    </row>
    <row r="159" spans="1:19" ht="25" customHeight="1" x14ac:dyDescent="0.25">
      <c r="A159" s="150"/>
      <c r="B159" s="148"/>
      <c r="C159" s="1">
        <v>4</v>
      </c>
      <c r="D159" s="5" t="s">
        <v>207</v>
      </c>
      <c r="E159" s="5">
        <v>107214741.61650001</v>
      </c>
      <c r="F159" s="5">
        <v>0</v>
      </c>
      <c r="G159" s="5">
        <v>29297.690500000001</v>
      </c>
      <c r="H159" s="5">
        <v>31733190.088399999</v>
      </c>
      <c r="I159" s="6">
        <f t="shared" si="29"/>
        <v>138977229.39540002</v>
      </c>
      <c r="J159" s="12"/>
      <c r="K159" s="144">
        <v>26</v>
      </c>
      <c r="L159" s="147" t="s">
        <v>52</v>
      </c>
      <c r="M159" s="13">
        <v>1</v>
      </c>
      <c r="N159" s="5" t="s">
        <v>584</v>
      </c>
      <c r="O159" s="5">
        <v>132538903.523</v>
      </c>
      <c r="P159" s="5">
        <v>0</v>
      </c>
      <c r="Q159" s="5">
        <v>36217.815900000001</v>
      </c>
      <c r="R159" s="5">
        <v>36600155.9604</v>
      </c>
      <c r="S159" s="6">
        <f t="shared" ref="S159:S183" si="37">SUM(O159:R159)</f>
        <v>169175277.29930001</v>
      </c>
    </row>
    <row r="160" spans="1:19" ht="25" customHeight="1" x14ac:dyDescent="0.25">
      <c r="A160" s="150"/>
      <c r="B160" s="148"/>
      <c r="C160" s="1">
        <v>5</v>
      </c>
      <c r="D160" s="5" t="s">
        <v>208</v>
      </c>
      <c r="E160" s="5">
        <v>148393912.8897</v>
      </c>
      <c r="F160" s="5">
        <v>0</v>
      </c>
      <c r="G160" s="5">
        <v>40550.383900000001</v>
      </c>
      <c r="H160" s="5">
        <v>39742093.113200001</v>
      </c>
      <c r="I160" s="6">
        <f t="shared" si="29"/>
        <v>188176556.38679999</v>
      </c>
      <c r="J160" s="12"/>
      <c r="K160" s="145"/>
      <c r="L160" s="148"/>
      <c r="M160" s="13">
        <v>2</v>
      </c>
      <c r="N160" s="5" t="s">
        <v>585</v>
      </c>
      <c r="O160" s="5">
        <v>113793685.6349</v>
      </c>
      <c r="P160" s="5">
        <v>0</v>
      </c>
      <c r="Q160" s="5">
        <v>31095.464400000001</v>
      </c>
      <c r="R160" s="5">
        <v>30372952.168699998</v>
      </c>
      <c r="S160" s="6">
        <f t="shared" si="37"/>
        <v>144197733.26800001</v>
      </c>
    </row>
    <row r="161" spans="1:19" ht="25" customHeight="1" x14ac:dyDescent="0.25">
      <c r="A161" s="150"/>
      <c r="B161" s="148"/>
      <c r="C161" s="1">
        <v>6</v>
      </c>
      <c r="D161" s="5" t="s">
        <v>209</v>
      </c>
      <c r="E161" s="5">
        <v>106902296.0061</v>
      </c>
      <c r="F161" s="5">
        <v>0</v>
      </c>
      <c r="G161" s="5">
        <v>29212.311099999999</v>
      </c>
      <c r="H161" s="5">
        <v>30671346.837200001</v>
      </c>
      <c r="I161" s="6">
        <f t="shared" si="29"/>
        <v>137602855.15439999</v>
      </c>
      <c r="J161" s="12"/>
      <c r="K161" s="145"/>
      <c r="L161" s="148"/>
      <c r="M161" s="13">
        <v>3</v>
      </c>
      <c r="N161" s="5" t="s">
        <v>586</v>
      </c>
      <c r="O161" s="5">
        <v>130317394.1358</v>
      </c>
      <c r="P161" s="5">
        <v>0</v>
      </c>
      <c r="Q161" s="5">
        <v>35610.762300000002</v>
      </c>
      <c r="R161" s="5">
        <v>41159491.303400002</v>
      </c>
      <c r="S161" s="6">
        <f t="shared" si="37"/>
        <v>171512496.2015</v>
      </c>
    </row>
    <row r="162" spans="1:19" ht="25" customHeight="1" x14ac:dyDescent="0.25">
      <c r="A162" s="150"/>
      <c r="B162" s="148"/>
      <c r="C162" s="1">
        <v>7</v>
      </c>
      <c r="D162" s="5" t="s">
        <v>210</v>
      </c>
      <c r="E162" s="5">
        <v>179202931.1787</v>
      </c>
      <c r="F162" s="5">
        <v>0</v>
      </c>
      <c r="G162" s="5">
        <v>48969.310899999997</v>
      </c>
      <c r="H162" s="5">
        <v>44320152.795299999</v>
      </c>
      <c r="I162" s="6">
        <f t="shared" si="29"/>
        <v>223572053.28490001</v>
      </c>
      <c r="J162" s="12"/>
      <c r="K162" s="145"/>
      <c r="L162" s="148"/>
      <c r="M162" s="13">
        <v>4</v>
      </c>
      <c r="N162" s="5" t="s">
        <v>587</v>
      </c>
      <c r="O162" s="5">
        <v>212137574.4233</v>
      </c>
      <c r="P162" s="5">
        <v>0</v>
      </c>
      <c r="Q162" s="5">
        <v>57969.089899999999</v>
      </c>
      <c r="R162" s="5">
        <v>39821897.101400003</v>
      </c>
      <c r="S162" s="6">
        <f t="shared" si="37"/>
        <v>252017440.6146</v>
      </c>
    </row>
    <row r="163" spans="1:19" ht="25" customHeight="1" x14ac:dyDescent="0.25">
      <c r="A163" s="150"/>
      <c r="B163" s="148"/>
      <c r="C163" s="1">
        <v>8</v>
      </c>
      <c r="D163" s="5" t="s">
        <v>211</v>
      </c>
      <c r="E163" s="5">
        <v>118590323.3795</v>
      </c>
      <c r="F163" s="5">
        <v>0</v>
      </c>
      <c r="G163" s="5">
        <v>32406.2022</v>
      </c>
      <c r="H163" s="5">
        <v>33954622.590499997</v>
      </c>
      <c r="I163" s="6">
        <f t="shared" si="29"/>
        <v>152577352.17219999</v>
      </c>
      <c r="J163" s="12"/>
      <c r="K163" s="145"/>
      <c r="L163" s="148"/>
      <c r="M163" s="13">
        <v>5</v>
      </c>
      <c r="N163" s="5" t="s">
        <v>588</v>
      </c>
      <c r="O163" s="5">
        <v>127336788.7228</v>
      </c>
      <c r="P163" s="5">
        <v>0</v>
      </c>
      <c r="Q163" s="5">
        <v>34796.2768</v>
      </c>
      <c r="R163" s="5">
        <v>37792244.725000001</v>
      </c>
      <c r="S163" s="6">
        <f t="shared" si="37"/>
        <v>165163829.72460002</v>
      </c>
    </row>
    <row r="164" spans="1:19" ht="25" customHeight="1" x14ac:dyDescent="0.25">
      <c r="A164" s="150"/>
      <c r="B164" s="148"/>
      <c r="C164" s="1">
        <v>9</v>
      </c>
      <c r="D164" s="5" t="s">
        <v>212</v>
      </c>
      <c r="E164" s="5">
        <v>140843991.5853</v>
      </c>
      <c r="F164" s="5">
        <v>0</v>
      </c>
      <c r="G164" s="5">
        <v>38487.279000000002</v>
      </c>
      <c r="H164" s="5">
        <v>37820662.468000002</v>
      </c>
      <c r="I164" s="6">
        <f t="shared" si="29"/>
        <v>178703141.33230001</v>
      </c>
      <c r="J164" s="12"/>
      <c r="K164" s="145"/>
      <c r="L164" s="148"/>
      <c r="M164" s="13">
        <v>6</v>
      </c>
      <c r="N164" s="5" t="s">
        <v>589</v>
      </c>
      <c r="O164" s="5">
        <v>134112626.483</v>
      </c>
      <c r="P164" s="5">
        <v>0</v>
      </c>
      <c r="Q164" s="5">
        <v>36647.854200000002</v>
      </c>
      <c r="R164" s="5">
        <v>38861429.237000003</v>
      </c>
      <c r="S164" s="6">
        <f t="shared" si="37"/>
        <v>173010703.5742</v>
      </c>
    </row>
    <row r="165" spans="1:19" ht="25" customHeight="1" x14ac:dyDescent="0.25">
      <c r="A165" s="150"/>
      <c r="B165" s="148"/>
      <c r="C165" s="1">
        <v>10</v>
      </c>
      <c r="D165" s="5" t="s">
        <v>213</v>
      </c>
      <c r="E165" s="5">
        <v>120050074.0405</v>
      </c>
      <c r="F165" s="5">
        <v>0</v>
      </c>
      <c r="G165" s="5">
        <v>32805.0962</v>
      </c>
      <c r="H165" s="5">
        <v>33108232.968699999</v>
      </c>
      <c r="I165" s="6">
        <f t="shared" si="29"/>
        <v>153191112.1054</v>
      </c>
      <c r="J165" s="12"/>
      <c r="K165" s="145"/>
      <c r="L165" s="148"/>
      <c r="M165" s="13">
        <v>7</v>
      </c>
      <c r="N165" s="5" t="s">
        <v>590</v>
      </c>
      <c r="O165" s="5">
        <v>127029827.5293</v>
      </c>
      <c r="P165" s="5">
        <v>0</v>
      </c>
      <c r="Q165" s="5">
        <v>34712.396000000001</v>
      </c>
      <c r="R165" s="5">
        <v>36151349.223099999</v>
      </c>
      <c r="S165" s="6">
        <f t="shared" si="37"/>
        <v>163215889.14840001</v>
      </c>
    </row>
    <row r="166" spans="1:19" ht="25" customHeight="1" x14ac:dyDescent="0.25">
      <c r="A166" s="150"/>
      <c r="B166" s="148"/>
      <c r="C166" s="1">
        <v>11</v>
      </c>
      <c r="D166" s="5" t="s">
        <v>214</v>
      </c>
      <c r="E166" s="5">
        <v>172967854.90130001</v>
      </c>
      <c r="F166" s="5">
        <v>0</v>
      </c>
      <c r="G166" s="5">
        <v>47265.502899999999</v>
      </c>
      <c r="H166" s="5">
        <v>48010497.331699997</v>
      </c>
      <c r="I166" s="6">
        <f t="shared" si="29"/>
        <v>221025617.73590001</v>
      </c>
      <c r="J166" s="12"/>
      <c r="K166" s="145"/>
      <c r="L166" s="148"/>
      <c r="M166" s="13">
        <v>8</v>
      </c>
      <c r="N166" s="5" t="s">
        <v>591</v>
      </c>
      <c r="O166" s="5">
        <v>113509199.2018</v>
      </c>
      <c r="P166" s="5">
        <v>0</v>
      </c>
      <c r="Q166" s="5">
        <v>31017.725200000001</v>
      </c>
      <c r="R166" s="5">
        <v>33141267.3521</v>
      </c>
      <c r="S166" s="6">
        <f t="shared" si="37"/>
        <v>146681484.2791</v>
      </c>
    </row>
    <row r="167" spans="1:19" ht="25" customHeight="1" x14ac:dyDescent="0.25">
      <c r="A167" s="150"/>
      <c r="B167" s="148"/>
      <c r="C167" s="1">
        <v>12</v>
      </c>
      <c r="D167" s="5" t="s">
        <v>215</v>
      </c>
      <c r="E167" s="5">
        <v>122498597.0923</v>
      </c>
      <c r="F167" s="5">
        <v>0</v>
      </c>
      <c r="G167" s="5">
        <v>33474.184000000001</v>
      </c>
      <c r="H167" s="5">
        <v>35142834.509599999</v>
      </c>
      <c r="I167" s="6">
        <f t="shared" si="29"/>
        <v>157674905.7859</v>
      </c>
      <c r="J167" s="12"/>
      <c r="K167" s="145"/>
      <c r="L167" s="148"/>
      <c r="M167" s="13">
        <v>9</v>
      </c>
      <c r="N167" s="5" t="s">
        <v>592</v>
      </c>
      <c r="O167" s="5">
        <v>122482960.30249999</v>
      </c>
      <c r="P167" s="5">
        <v>0</v>
      </c>
      <c r="Q167" s="5">
        <v>33469.911</v>
      </c>
      <c r="R167" s="5">
        <v>35714997.883100003</v>
      </c>
      <c r="S167" s="6">
        <f t="shared" si="37"/>
        <v>158231428.0966</v>
      </c>
    </row>
    <row r="168" spans="1:19" ht="25" customHeight="1" x14ac:dyDescent="0.25">
      <c r="A168" s="150"/>
      <c r="B168" s="148"/>
      <c r="C168" s="1">
        <v>13</v>
      </c>
      <c r="D168" s="5" t="s">
        <v>216</v>
      </c>
      <c r="E168" s="5">
        <v>141334848.82659999</v>
      </c>
      <c r="F168" s="5">
        <v>0</v>
      </c>
      <c r="G168" s="5">
        <v>38621.411500000002</v>
      </c>
      <c r="H168" s="5">
        <v>42639993.921300001</v>
      </c>
      <c r="I168" s="6">
        <f t="shared" si="29"/>
        <v>184013464.15939999</v>
      </c>
      <c r="J168" s="12"/>
      <c r="K168" s="145"/>
      <c r="L168" s="148"/>
      <c r="M168" s="13">
        <v>10</v>
      </c>
      <c r="N168" s="5" t="s">
        <v>593</v>
      </c>
      <c r="O168" s="5">
        <v>134888145.6442</v>
      </c>
      <c r="P168" s="5">
        <v>0</v>
      </c>
      <c r="Q168" s="5">
        <v>36859.773999999998</v>
      </c>
      <c r="R168" s="5">
        <v>38170443.381700002</v>
      </c>
      <c r="S168" s="6">
        <f t="shared" si="37"/>
        <v>173095448.7999</v>
      </c>
    </row>
    <row r="169" spans="1:19" ht="25" customHeight="1" x14ac:dyDescent="0.25">
      <c r="A169" s="150"/>
      <c r="B169" s="148"/>
      <c r="C169" s="1">
        <v>14</v>
      </c>
      <c r="D169" s="5" t="s">
        <v>217</v>
      </c>
      <c r="E169" s="5">
        <v>124932642.3864</v>
      </c>
      <c r="F169" s="5">
        <v>0</v>
      </c>
      <c r="G169" s="5">
        <v>34139.315499999997</v>
      </c>
      <c r="H169" s="5">
        <v>32643588.904899999</v>
      </c>
      <c r="I169" s="6">
        <f t="shared" si="29"/>
        <v>157610370.60680002</v>
      </c>
      <c r="J169" s="12"/>
      <c r="K169" s="145"/>
      <c r="L169" s="148"/>
      <c r="M169" s="13">
        <v>11</v>
      </c>
      <c r="N169" s="5" t="s">
        <v>594</v>
      </c>
      <c r="O169" s="5">
        <v>131758026.57799999</v>
      </c>
      <c r="P169" s="5">
        <v>0</v>
      </c>
      <c r="Q169" s="5">
        <v>36004.432099999998</v>
      </c>
      <c r="R169" s="5">
        <v>34721123.158100002</v>
      </c>
      <c r="S169" s="6">
        <f t="shared" si="37"/>
        <v>166515154.16819999</v>
      </c>
    </row>
    <row r="170" spans="1:19" ht="25" customHeight="1" x14ac:dyDescent="0.25">
      <c r="A170" s="150"/>
      <c r="B170" s="148"/>
      <c r="C170" s="1">
        <v>15</v>
      </c>
      <c r="D170" s="5" t="s">
        <v>218</v>
      </c>
      <c r="E170" s="5">
        <v>114972955.94239999</v>
      </c>
      <c r="F170" s="5">
        <v>0</v>
      </c>
      <c r="G170" s="5">
        <v>31417.713899999999</v>
      </c>
      <c r="H170" s="5">
        <v>30233510.747900002</v>
      </c>
      <c r="I170" s="6">
        <f t="shared" si="29"/>
        <v>145237884.40419999</v>
      </c>
      <c r="J170" s="12"/>
      <c r="K170" s="145"/>
      <c r="L170" s="148"/>
      <c r="M170" s="13">
        <v>12</v>
      </c>
      <c r="N170" s="5" t="s">
        <v>595</v>
      </c>
      <c r="O170" s="5">
        <v>153316383.82350001</v>
      </c>
      <c r="P170" s="5">
        <v>0</v>
      </c>
      <c r="Q170" s="5">
        <v>41895.506999999998</v>
      </c>
      <c r="R170" s="5">
        <v>42952408.642700002</v>
      </c>
      <c r="S170" s="6">
        <f t="shared" si="37"/>
        <v>196310687.97320002</v>
      </c>
    </row>
    <row r="171" spans="1:19" ht="25" customHeight="1" x14ac:dyDescent="0.25">
      <c r="A171" s="150"/>
      <c r="B171" s="148"/>
      <c r="C171" s="1">
        <v>16</v>
      </c>
      <c r="D171" s="5" t="s">
        <v>219</v>
      </c>
      <c r="E171" s="5">
        <v>168467561.17019999</v>
      </c>
      <c r="F171" s="5">
        <v>0</v>
      </c>
      <c r="G171" s="5">
        <v>46035.744599999998</v>
      </c>
      <c r="H171" s="5">
        <v>38132954.750299998</v>
      </c>
      <c r="I171" s="6">
        <f t="shared" si="29"/>
        <v>206646551.66509998</v>
      </c>
      <c r="J171" s="12"/>
      <c r="K171" s="145"/>
      <c r="L171" s="148"/>
      <c r="M171" s="13">
        <v>13</v>
      </c>
      <c r="N171" s="5" t="s">
        <v>596</v>
      </c>
      <c r="O171" s="5">
        <v>157052867.16600001</v>
      </c>
      <c r="P171" s="5">
        <v>0</v>
      </c>
      <c r="Q171" s="5">
        <v>42916.545100000003</v>
      </c>
      <c r="R171" s="5">
        <v>40621022.201800004</v>
      </c>
      <c r="S171" s="6">
        <f t="shared" si="37"/>
        <v>197716805.91290003</v>
      </c>
    </row>
    <row r="172" spans="1:19" ht="25" customHeight="1" x14ac:dyDescent="0.25">
      <c r="A172" s="150"/>
      <c r="B172" s="148"/>
      <c r="C172" s="1">
        <v>17</v>
      </c>
      <c r="D172" s="5" t="s">
        <v>220</v>
      </c>
      <c r="E172" s="5">
        <v>173622947.23910001</v>
      </c>
      <c r="F172" s="5">
        <v>0</v>
      </c>
      <c r="G172" s="5">
        <v>47444.514600000002</v>
      </c>
      <c r="H172" s="5">
        <v>42034546.126400001</v>
      </c>
      <c r="I172" s="6">
        <f t="shared" si="29"/>
        <v>215704937.88010001</v>
      </c>
      <c r="J172" s="12"/>
      <c r="K172" s="145"/>
      <c r="L172" s="148"/>
      <c r="M172" s="13">
        <v>14</v>
      </c>
      <c r="N172" s="5" t="s">
        <v>597</v>
      </c>
      <c r="O172" s="5">
        <v>173899205.64109999</v>
      </c>
      <c r="P172" s="5">
        <v>0</v>
      </c>
      <c r="Q172" s="5">
        <v>47520.005400000002</v>
      </c>
      <c r="R172" s="5">
        <v>42087377.167800002</v>
      </c>
      <c r="S172" s="6">
        <f t="shared" si="37"/>
        <v>216034102.8143</v>
      </c>
    </row>
    <row r="173" spans="1:19" ht="25" customHeight="1" x14ac:dyDescent="0.25">
      <c r="A173" s="150"/>
      <c r="B173" s="148"/>
      <c r="C173" s="1">
        <v>18</v>
      </c>
      <c r="D173" s="5" t="s">
        <v>221</v>
      </c>
      <c r="E173" s="5">
        <v>96673342.022100002</v>
      </c>
      <c r="F173" s="5">
        <v>0</v>
      </c>
      <c r="G173" s="5">
        <v>26417.1289</v>
      </c>
      <c r="H173" s="5">
        <v>29879068.081</v>
      </c>
      <c r="I173" s="6">
        <f t="shared" si="29"/>
        <v>126578827.23200001</v>
      </c>
      <c r="J173" s="12"/>
      <c r="K173" s="145"/>
      <c r="L173" s="148"/>
      <c r="M173" s="13">
        <v>15</v>
      </c>
      <c r="N173" s="5" t="s">
        <v>598</v>
      </c>
      <c r="O173" s="5">
        <v>205190250.43520001</v>
      </c>
      <c r="P173" s="5">
        <v>0</v>
      </c>
      <c r="Q173" s="5">
        <v>56070.651899999997</v>
      </c>
      <c r="R173" s="5">
        <v>43373500.058700003</v>
      </c>
      <c r="S173" s="6">
        <f t="shared" si="37"/>
        <v>248619821.14579999</v>
      </c>
    </row>
    <row r="174" spans="1:19" ht="25" customHeight="1" x14ac:dyDescent="0.25">
      <c r="A174" s="150"/>
      <c r="B174" s="148"/>
      <c r="C174" s="1">
        <v>19</v>
      </c>
      <c r="D174" s="5" t="s">
        <v>222</v>
      </c>
      <c r="E174" s="5">
        <v>130237795.582</v>
      </c>
      <c r="F174" s="5">
        <v>0</v>
      </c>
      <c r="G174" s="5">
        <v>35589.011100000003</v>
      </c>
      <c r="H174" s="5">
        <v>33757398.3838</v>
      </c>
      <c r="I174" s="6">
        <f t="shared" si="29"/>
        <v>164030782.97689998</v>
      </c>
      <c r="J174" s="12"/>
      <c r="K174" s="145"/>
      <c r="L174" s="148"/>
      <c r="M174" s="13">
        <v>16</v>
      </c>
      <c r="N174" s="5" t="s">
        <v>599</v>
      </c>
      <c r="O174" s="5">
        <v>129953593.8856</v>
      </c>
      <c r="P174" s="5">
        <v>0</v>
      </c>
      <c r="Q174" s="5">
        <v>35511.349600000001</v>
      </c>
      <c r="R174" s="5">
        <v>42252266.832999997</v>
      </c>
      <c r="S174" s="6">
        <f t="shared" si="37"/>
        <v>172241372.06819999</v>
      </c>
    </row>
    <row r="175" spans="1:19" ht="25" customHeight="1" x14ac:dyDescent="0.25">
      <c r="A175" s="150"/>
      <c r="B175" s="148"/>
      <c r="C175" s="1">
        <v>20</v>
      </c>
      <c r="D175" s="5" t="s">
        <v>223</v>
      </c>
      <c r="E175" s="5">
        <v>154122317.72409999</v>
      </c>
      <c r="F175" s="5">
        <v>0</v>
      </c>
      <c r="G175" s="5">
        <v>42115.737999999998</v>
      </c>
      <c r="H175" s="5">
        <v>36785709.6774</v>
      </c>
      <c r="I175" s="6">
        <f t="shared" si="29"/>
        <v>190950143.13949999</v>
      </c>
      <c r="J175" s="12"/>
      <c r="K175" s="145"/>
      <c r="L175" s="148"/>
      <c r="M175" s="13">
        <v>17</v>
      </c>
      <c r="N175" s="5" t="s">
        <v>600</v>
      </c>
      <c r="O175" s="5">
        <v>176386128.24149999</v>
      </c>
      <c r="P175" s="5">
        <v>0</v>
      </c>
      <c r="Q175" s="5">
        <v>48199.586300000003</v>
      </c>
      <c r="R175" s="5">
        <v>45841071.010399997</v>
      </c>
      <c r="S175" s="6">
        <f t="shared" si="37"/>
        <v>222275398.83819997</v>
      </c>
    </row>
    <row r="176" spans="1:19" ht="25" customHeight="1" x14ac:dyDescent="0.25">
      <c r="A176" s="150"/>
      <c r="B176" s="148"/>
      <c r="C176" s="1">
        <v>21</v>
      </c>
      <c r="D176" s="5" t="s">
        <v>224</v>
      </c>
      <c r="E176" s="5">
        <v>224438923.1464</v>
      </c>
      <c r="F176" s="5">
        <v>0</v>
      </c>
      <c r="G176" s="5">
        <v>61330.578300000001</v>
      </c>
      <c r="H176" s="5">
        <v>68234433.348399997</v>
      </c>
      <c r="I176" s="6">
        <f t="shared" si="29"/>
        <v>292734687.07309997</v>
      </c>
      <c r="J176" s="12"/>
      <c r="K176" s="145"/>
      <c r="L176" s="148"/>
      <c r="M176" s="13">
        <v>18</v>
      </c>
      <c r="N176" s="5" t="s">
        <v>601</v>
      </c>
      <c r="O176" s="5">
        <v>119145039.8371</v>
      </c>
      <c r="P176" s="5">
        <v>0</v>
      </c>
      <c r="Q176" s="5">
        <v>32557.785</v>
      </c>
      <c r="R176" s="5">
        <v>34186943.332500003</v>
      </c>
      <c r="S176" s="6">
        <f t="shared" si="37"/>
        <v>153364540.95460001</v>
      </c>
    </row>
    <row r="177" spans="1:19" ht="25" customHeight="1" x14ac:dyDescent="0.25">
      <c r="A177" s="150"/>
      <c r="B177" s="148"/>
      <c r="C177" s="1">
        <v>22</v>
      </c>
      <c r="D177" s="5" t="s">
        <v>225</v>
      </c>
      <c r="E177" s="5">
        <v>140152927.14340001</v>
      </c>
      <c r="F177" s="5">
        <v>0</v>
      </c>
      <c r="G177" s="5">
        <v>38298.4375</v>
      </c>
      <c r="H177" s="5">
        <v>35889828.410300002</v>
      </c>
      <c r="I177" s="6">
        <f t="shared" si="29"/>
        <v>176081053.99120003</v>
      </c>
      <c r="J177" s="12"/>
      <c r="K177" s="145"/>
      <c r="L177" s="148"/>
      <c r="M177" s="13">
        <v>19</v>
      </c>
      <c r="N177" s="5" t="s">
        <v>602</v>
      </c>
      <c r="O177" s="5">
        <v>137122218.19479999</v>
      </c>
      <c r="P177" s="5">
        <v>0</v>
      </c>
      <c r="Q177" s="5">
        <v>37470.260600000001</v>
      </c>
      <c r="R177" s="5">
        <v>38677072.858099997</v>
      </c>
      <c r="S177" s="6">
        <f t="shared" si="37"/>
        <v>175836761.31349999</v>
      </c>
    </row>
    <row r="178" spans="1:19" ht="25" customHeight="1" x14ac:dyDescent="0.25">
      <c r="A178" s="150"/>
      <c r="B178" s="148"/>
      <c r="C178" s="1">
        <v>23</v>
      </c>
      <c r="D178" s="5" t="s">
        <v>226</v>
      </c>
      <c r="E178" s="5">
        <v>130513107.6103</v>
      </c>
      <c r="F178" s="5">
        <v>0</v>
      </c>
      <c r="G178" s="5">
        <v>35664.243300000002</v>
      </c>
      <c r="H178" s="5">
        <v>34840935.472900003</v>
      </c>
      <c r="I178" s="6">
        <f t="shared" si="29"/>
        <v>165389707.3265</v>
      </c>
      <c r="J178" s="12"/>
      <c r="K178" s="145"/>
      <c r="L178" s="148"/>
      <c r="M178" s="13">
        <v>20</v>
      </c>
      <c r="N178" s="5" t="s">
        <v>603</v>
      </c>
      <c r="O178" s="5">
        <v>158155121.8994</v>
      </c>
      <c r="P178" s="5">
        <v>0</v>
      </c>
      <c r="Q178" s="5">
        <v>43217.749199999998</v>
      </c>
      <c r="R178" s="5">
        <v>40643788.3587</v>
      </c>
      <c r="S178" s="6">
        <f t="shared" si="37"/>
        <v>198842128.00729999</v>
      </c>
    </row>
    <row r="179" spans="1:19" ht="25" customHeight="1" x14ac:dyDescent="0.25">
      <c r="A179" s="150"/>
      <c r="B179" s="148"/>
      <c r="C179" s="1">
        <v>24</v>
      </c>
      <c r="D179" s="5" t="s">
        <v>227</v>
      </c>
      <c r="E179" s="5">
        <v>127393167.4421</v>
      </c>
      <c r="F179" s="5">
        <v>0</v>
      </c>
      <c r="G179" s="5">
        <v>34811.6829</v>
      </c>
      <c r="H179" s="5">
        <v>34279782.700599998</v>
      </c>
      <c r="I179" s="6">
        <f t="shared" si="29"/>
        <v>161707761.8256</v>
      </c>
      <c r="J179" s="12"/>
      <c r="K179" s="145"/>
      <c r="L179" s="148"/>
      <c r="M179" s="13">
        <v>21</v>
      </c>
      <c r="N179" s="5" t="s">
        <v>604</v>
      </c>
      <c r="O179" s="5">
        <v>148781347.25220001</v>
      </c>
      <c r="P179" s="5">
        <v>0</v>
      </c>
      <c r="Q179" s="5">
        <v>40656.2549</v>
      </c>
      <c r="R179" s="5">
        <v>40159100.178400002</v>
      </c>
      <c r="S179" s="6">
        <f t="shared" si="37"/>
        <v>188981103.68550003</v>
      </c>
    </row>
    <row r="180" spans="1:19" ht="25" customHeight="1" x14ac:dyDescent="0.25">
      <c r="A180" s="150"/>
      <c r="B180" s="148"/>
      <c r="C180" s="1">
        <v>25</v>
      </c>
      <c r="D180" s="5" t="s">
        <v>228</v>
      </c>
      <c r="E180" s="5">
        <v>145695590.6631</v>
      </c>
      <c r="F180" s="5">
        <v>0</v>
      </c>
      <c r="G180" s="5">
        <v>39813.035600000003</v>
      </c>
      <c r="H180" s="5">
        <v>44773661.238899998</v>
      </c>
      <c r="I180" s="6">
        <f t="shared" si="29"/>
        <v>190509064.93760002</v>
      </c>
      <c r="J180" s="12"/>
      <c r="K180" s="145"/>
      <c r="L180" s="148"/>
      <c r="M180" s="13">
        <v>22</v>
      </c>
      <c r="N180" s="5" t="s">
        <v>605</v>
      </c>
      <c r="O180" s="5">
        <v>175882348.46509999</v>
      </c>
      <c r="P180" s="5">
        <v>0</v>
      </c>
      <c r="Q180" s="5">
        <v>48061.922599999998</v>
      </c>
      <c r="R180" s="5">
        <v>45054731.251599997</v>
      </c>
      <c r="S180" s="6">
        <f t="shared" si="37"/>
        <v>220985141.63929999</v>
      </c>
    </row>
    <row r="181" spans="1:19" ht="25" customHeight="1" x14ac:dyDescent="0.25">
      <c r="A181" s="150"/>
      <c r="B181" s="148"/>
      <c r="C181" s="1">
        <v>26</v>
      </c>
      <c r="D181" s="5" t="s">
        <v>229</v>
      </c>
      <c r="E181" s="5">
        <v>126645751.41670001</v>
      </c>
      <c r="F181" s="5">
        <v>0</v>
      </c>
      <c r="G181" s="5">
        <v>34607.4427</v>
      </c>
      <c r="H181" s="5">
        <v>33450632.6686</v>
      </c>
      <c r="I181" s="6">
        <f t="shared" si="29"/>
        <v>160130991.528</v>
      </c>
      <c r="J181" s="12"/>
      <c r="K181" s="145"/>
      <c r="L181" s="148"/>
      <c r="M181" s="13">
        <v>23</v>
      </c>
      <c r="N181" s="5" t="s">
        <v>606</v>
      </c>
      <c r="O181" s="5">
        <v>128627177.9515</v>
      </c>
      <c r="P181" s="5">
        <v>0</v>
      </c>
      <c r="Q181" s="5">
        <v>35148.890800000001</v>
      </c>
      <c r="R181" s="5">
        <v>43501848.392300002</v>
      </c>
      <c r="S181" s="6">
        <f t="shared" si="37"/>
        <v>172164175.23460001</v>
      </c>
    </row>
    <row r="182" spans="1:19" ht="25" customHeight="1" x14ac:dyDescent="0.25">
      <c r="A182" s="150"/>
      <c r="B182" s="149"/>
      <c r="C182" s="1">
        <v>27</v>
      </c>
      <c r="D182" s="5" t="s">
        <v>230</v>
      </c>
      <c r="E182" s="5">
        <v>122829384.205</v>
      </c>
      <c r="F182" s="5">
        <v>0</v>
      </c>
      <c r="G182" s="5">
        <v>33564.575400000002</v>
      </c>
      <c r="H182" s="5">
        <v>33658332.607000001</v>
      </c>
      <c r="I182" s="6">
        <f t="shared" si="29"/>
        <v>156521281.3874</v>
      </c>
      <c r="J182" s="12"/>
      <c r="K182" s="145"/>
      <c r="L182" s="148"/>
      <c r="M182" s="13">
        <v>24</v>
      </c>
      <c r="N182" s="5" t="s">
        <v>607</v>
      </c>
      <c r="O182" s="5">
        <v>104682106.1982</v>
      </c>
      <c r="P182" s="5">
        <v>0</v>
      </c>
      <c r="Q182" s="5">
        <v>28605.6181</v>
      </c>
      <c r="R182" s="5">
        <v>32528395.810400002</v>
      </c>
      <c r="S182" s="6">
        <f t="shared" si="37"/>
        <v>137239107.62670001</v>
      </c>
    </row>
    <row r="183" spans="1:19" ht="25" customHeight="1" x14ac:dyDescent="0.3">
      <c r="A183" s="1"/>
      <c r="B183" s="127" t="s">
        <v>822</v>
      </c>
      <c r="C183" s="128"/>
      <c r="D183" s="129"/>
      <c r="E183" s="15">
        <f>SUM(E156:E182)</f>
        <v>3794692793.3010993</v>
      </c>
      <c r="F183" s="15">
        <f t="shared" ref="F183:H183" si="38">SUM(F156:F182)</f>
        <v>0</v>
      </c>
      <c r="G183" s="15">
        <f t="shared" ref="G183" si="39">SUM(G156:G182)</f>
        <v>1036944.4848</v>
      </c>
      <c r="H183" s="15">
        <f t="shared" si="38"/>
        <v>1023317949.4987999</v>
      </c>
      <c r="I183" s="8">
        <f t="shared" si="29"/>
        <v>4819047687.2846994</v>
      </c>
      <c r="J183" s="12"/>
      <c r="K183" s="146"/>
      <c r="L183" s="149"/>
      <c r="M183" s="13">
        <v>25</v>
      </c>
      <c r="N183" s="5" t="s">
        <v>608</v>
      </c>
      <c r="O183" s="5">
        <v>116688169.83409999</v>
      </c>
      <c r="P183" s="5">
        <v>0</v>
      </c>
      <c r="Q183" s="5">
        <v>31886.416300000001</v>
      </c>
      <c r="R183" s="5">
        <v>32383137.8312</v>
      </c>
      <c r="S183" s="6">
        <f t="shared" si="37"/>
        <v>149103194.08159998</v>
      </c>
    </row>
    <row r="184" spans="1:19" ht="25" customHeight="1" x14ac:dyDescent="0.3">
      <c r="A184" s="150">
        <v>9</v>
      </c>
      <c r="B184" s="147" t="s">
        <v>35</v>
      </c>
      <c r="C184" s="1">
        <v>1</v>
      </c>
      <c r="D184" s="5" t="s">
        <v>231</v>
      </c>
      <c r="E184" s="5">
        <v>130215460.8856</v>
      </c>
      <c r="F184" s="5">
        <v>-2017457.56</v>
      </c>
      <c r="G184" s="5">
        <v>35582.907899999998</v>
      </c>
      <c r="H184" s="5">
        <v>37376643.278099999</v>
      </c>
      <c r="I184" s="6">
        <f t="shared" si="29"/>
        <v>165610229.51160002</v>
      </c>
      <c r="J184" s="12"/>
      <c r="K184" s="19"/>
      <c r="L184" s="127" t="s">
        <v>840</v>
      </c>
      <c r="M184" s="128"/>
      <c r="N184" s="129"/>
      <c r="O184" s="15">
        <f>SUM(O159:O183)</f>
        <v>3564787091.0039001</v>
      </c>
      <c r="P184" s="15">
        <f t="shared" ref="P184:S184" si="40">SUM(P159:P183)</f>
        <v>0</v>
      </c>
      <c r="Q184" s="15">
        <f t="shared" ref="Q184" si="41">SUM(Q159:Q183)</f>
        <v>974120.04460000014</v>
      </c>
      <c r="R184" s="15">
        <f t="shared" si="40"/>
        <v>966770015.4216001</v>
      </c>
      <c r="S184" s="15">
        <f t="shared" si="40"/>
        <v>4532531226.4701004</v>
      </c>
    </row>
    <row r="185" spans="1:19" ht="25" customHeight="1" x14ac:dyDescent="0.25">
      <c r="A185" s="150"/>
      <c r="B185" s="148"/>
      <c r="C185" s="1">
        <v>2</v>
      </c>
      <c r="D185" s="5" t="s">
        <v>232</v>
      </c>
      <c r="E185" s="5">
        <v>163679254.632</v>
      </c>
      <c r="F185" s="5">
        <v>-2544453.37</v>
      </c>
      <c r="G185" s="5">
        <v>44727.283499999998</v>
      </c>
      <c r="H185" s="5">
        <v>37898202.734200001</v>
      </c>
      <c r="I185" s="6">
        <f t="shared" si="29"/>
        <v>199077731.27969998</v>
      </c>
      <c r="J185" s="12"/>
      <c r="K185" s="144">
        <v>27</v>
      </c>
      <c r="L185" s="147" t="s">
        <v>53</v>
      </c>
      <c r="M185" s="13">
        <v>1</v>
      </c>
      <c r="N185" s="5" t="s">
        <v>609</v>
      </c>
      <c r="O185" s="5">
        <v>131007529.3845</v>
      </c>
      <c r="P185" s="5">
        <v>-5788847.5199999996</v>
      </c>
      <c r="Q185" s="5">
        <v>35799.349900000001</v>
      </c>
      <c r="R185" s="5">
        <v>43814668.1844</v>
      </c>
      <c r="S185" s="6">
        <f t="shared" ref="S185:S204" si="42">SUM(O185:R185)</f>
        <v>169069149.39880002</v>
      </c>
    </row>
    <row r="186" spans="1:19" ht="25" customHeight="1" x14ac:dyDescent="0.25">
      <c r="A186" s="150"/>
      <c r="B186" s="148"/>
      <c r="C186" s="1">
        <v>3</v>
      </c>
      <c r="D186" s="5" t="s">
        <v>233</v>
      </c>
      <c r="E186" s="5">
        <v>156689245.23890001</v>
      </c>
      <c r="F186" s="5">
        <v>-2434582.2599999998</v>
      </c>
      <c r="G186" s="5">
        <v>42817.181100000002</v>
      </c>
      <c r="H186" s="5">
        <v>47818803.0471</v>
      </c>
      <c r="I186" s="6">
        <f t="shared" si="29"/>
        <v>202116283.20710003</v>
      </c>
      <c r="J186" s="12"/>
      <c r="K186" s="145"/>
      <c r="L186" s="148"/>
      <c r="M186" s="13">
        <v>2</v>
      </c>
      <c r="N186" s="5" t="s">
        <v>610</v>
      </c>
      <c r="O186" s="5">
        <v>135245228.5043</v>
      </c>
      <c r="P186" s="5">
        <v>-5788847.5199999996</v>
      </c>
      <c r="Q186" s="5">
        <v>36957.3511</v>
      </c>
      <c r="R186" s="5">
        <v>47852279.099200003</v>
      </c>
      <c r="S186" s="6">
        <f t="shared" si="42"/>
        <v>177345617.4346</v>
      </c>
    </row>
    <row r="187" spans="1:19" ht="25" customHeight="1" x14ac:dyDescent="0.25">
      <c r="A187" s="150"/>
      <c r="B187" s="148"/>
      <c r="C187" s="1">
        <v>4</v>
      </c>
      <c r="D187" s="5" t="s">
        <v>234</v>
      </c>
      <c r="E187" s="5">
        <v>101098644.77779999</v>
      </c>
      <c r="F187" s="5">
        <v>-1558697.37</v>
      </c>
      <c r="G187" s="5">
        <v>27626.395</v>
      </c>
      <c r="H187" s="5">
        <v>28103806.116900001</v>
      </c>
      <c r="I187" s="6">
        <f t="shared" si="29"/>
        <v>127671379.91969998</v>
      </c>
      <c r="J187" s="12"/>
      <c r="K187" s="145"/>
      <c r="L187" s="148"/>
      <c r="M187" s="13">
        <v>3</v>
      </c>
      <c r="N187" s="5" t="s">
        <v>611</v>
      </c>
      <c r="O187" s="5">
        <v>207876393.43920001</v>
      </c>
      <c r="P187" s="5">
        <v>-5788847.5199999996</v>
      </c>
      <c r="Q187" s="5">
        <v>56804.672100000003</v>
      </c>
      <c r="R187" s="5">
        <v>70642109.469699994</v>
      </c>
      <c r="S187" s="6">
        <f t="shared" si="42"/>
        <v>272786460.06099999</v>
      </c>
    </row>
    <row r="188" spans="1:19" ht="25" customHeight="1" x14ac:dyDescent="0.25">
      <c r="A188" s="150"/>
      <c r="B188" s="148"/>
      <c r="C188" s="1">
        <v>5</v>
      </c>
      <c r="D188" s="5" t="s">
        <v>235</v>
      </c>
      <c r="E188" s="5">
        <v>120769569.1296</v>
      </c>
      <c r="F188" s="5">
        <v>-1868649.67</v>
      </c>
      <c r="G188" s="5">
        <v>33001.706700000002</v>
      </c>
      <c r="H188" s="5">
        <v>34161336.050999999</v>
      </c>
      <c r="I188" s="6">
        <f t="shared" si="29"/>
        <v>153095257.2173</v>
      </c>
      <c r="J188" s="12"/>
      <c r="K188" s="145"/>
      <c r="L188" s="148"/>
      <c r="M188" s="13">
        <v>4</v>
      </c>
      <c r="N188" s="5" t="s">
        <v>612</v>
      </c>
      <c r="O188" s="5">
        <v>136680473.7647</v>
      </c>
      <c r="P188" s="5">
        <v>-5788847.5199999996</v>
      </c>
      <c r="Q188" s="5">
        <v>37349.548699999999</v>
      </c>
      <c r="R188" s="5">
        <v>42205942.251900002</v>
      </c>
      <c r="S188" s="6">
        <f t="shared" si="42"/>
        <v>173134918.04530001</v>
      </c>
    </row>
    <row r="189" spans="1:19" ht="25" customHeight="1" x14ac:dyDescent="0.25">
      <c r="A189" s="150"/>
      <c r="B189" s="148"/>
      <c r="C189" s="1">
        <v>6</v>
      </c>
      <c r="D189" s="5" t="s">
        <v>236</v>
      </c>
      <c r="E189" s="5">
        <v>138936431.33860001</v>
      </c>
      <c r="F189" s="5">
        <v>-2154700.0699999998</v>
      </c>
      <c r="G189" s="5">
        <v>37966.015700000004</v>
      </c>
      <c r="H189" s="5">
        <v>39387736.2874</v>
      </c>
      <c r="I189" s="6">
        <f t="shared" si="29"/>
        <v>176207433.57170004</v>
      </c>
      <c r="J189" s="12"/>
      <c r="K189" s="145"/>
      <c r="L189" s="148"/>
      <c r="M189" s="13">
        <v>5</v>
      </c>
      <c r="N189" s="5" t="s">
        <v>613</v>
      </c>
      <c r="O189" s="5">
        <v>122490124.39749999</v>
      </c>
      <c r="P189" s="5">
        <v>-5788847.5199999996</v>
      </c>
      <c r="Q189" s="5">
        <v>33471.868699999999</v>
      </c>
      <c r="R189" s="5">
        <v>41135602.934900001</v>
      </c>
      <c r="S189" s="6">
        <f t="shared" si="42"/>
        <v>157870351.68110001</v>
      </c>
    </row>
    <row r="190" spans="1:19" ht="25" customHeight="1" x14ac:dyDescent="0.25">
      <c r="A190" s="150"/>
      <c r="B190" s="148"/>
      <c r="C190" s="1">
        <v>7</v>
      </c>
      <c r="D190" s="5" t="s">
        <v>237</v>
      </c>
      <c r="E190" s="5">
        <v>159283292.35139999</v>
      </c>
      <c r="F190" s="5">
        <v>-2475446.61</v>
      </c>
      <c r="G190" s="5">
        <v>43526.035100000001</v>
      </c>
      <c r="H190" s="5">
        <v>40786535.157499999</v>
      </c>
      <c r="I190" s="6">
        <f t="shared" si="29"/>
        <v>197637906.93399999</v>
      </c>
      <c r="J190" s="12"/>
      <c r="K190" s="145"/>
      <c r="L190" s="148"/>
      <c r="M190" s="13">
        <v>6</v>
      </c>
      <c r="N190" s="5" t="s">
        <v>614</v>
      </c>
      <c r="O190" s="5">
        <v>93175149.760399997</v>
      </c>
      <c r="P190" s="5">
        <v>-5788847.5199999996</v>
      </c>
      <c r="Q190" s="5">
        <v>25461.206699999999</v>
      </c>
      <c r="R190" s="5">
        <v>31757431.055100001</v>
      </c>
      <c r="S190" s="6">
        <f t="shared" si="42"/>
        <v>119169194.50220001</v>
      </c>
    </row>
    <row r="191" spans="1:19" ht="25" customHeight="1" x14ac:dyDescent="0.25">
      <c r="A191" s="150"/>
      <c r="B191" s="148"/>
      <c r="C191" s="1">
        <v>8</v>
      </c>
      <c r="D191" s="5" t="s">
        <v>238</v>
      </c>
      <c r="E191" s="5">
        <v>126176887.6199</v>
      </c>
      <c r="F191" s="5">
        <v>-1953847.98</v>
      </c>
      <c r="G191" s="5">
        <v>34479.320200000002</v>
      </c>
      <c r="H191" s="5">
        <v>40229836.633299999</v>
      </c>
      <c r="I191" s="6">
        <f t="shared" si="29"/>
        <v>164487355.5934</v>
      </c>
      <c r="J191" s="12"/>
      <c r="K191" s="145"/>
      <c r="L191" s="148"/>
      <c r="M191" s="13">
        <v>7</v>
      </c>
      <c r="N191" s="5" t="s">
        <v>796</v>
      </c>
      <c r="O191" s="5">
        <v>90769061.064999998</v>
      </c>
      <c r="P191" s="5">
        <v>-5788847.5199999996</v>
      </c>
      <c r="Q191" s="5">
        <v>24803.7147</v>
      </c>
      <c r="R191" s="5">
        <v>32149652.344599999</v>
      </c>
      <c r="S191" s="6">
        <f t="shared" si="42"/>
        <v>117154669.60429999</v>
      </c>
    </row>
    <row r="192" spans="1:19" ht="25" customHeight="1" x14ac:dyDescent="0.25">
      <c r="A192" s="150"/>
      <c r="B192" s="148"/>
      <c r="C192" s="1">
        <v>9</v>
      </c>
      <c r="D192" s="5" t="s">
        <v>239</v>
      </c>
      <c r="E192" s="5">
        <v>134489009.60690001</v>
      </c>
      <c r="F192" s="5">
        <v>-2084922.28</v>
      </c>
      <c r="G192" s="5">
        <v>36750.705399999999</v>
      </c>
      <c r="H192" s="5">
        <v>41239301.226499997</v>
      </c>
      <c r="I192" s="6">
        <f t="shared" si="29"/>
        <v>173680139.2588</v>
      </c>
      <c r="J192" s="12"/>
      <c r="K192" s="145"/>
      <c r="L192" s="148"/>
      <c r="M192" s="13">
        <v>8</v>
      </c>
      <c r="N192" s="5" t="s">
        <v>615</v>
      </c>
      <c r="O192" s="5">
        <v>203818079.9366</v>
      </c>
      <c r="P192" s="5">
        <v>-5788847.5199999996</v>
      </c>
      <c r="Q192" s="5">
        <v>55695.6901</v>
      </c>
      <c r="R192" s="5">
        <v>70499573.531000003</v>
      </c>
      <c r="S192" s="6">
        <f t="shared" si="42"/>
        <v>268584501.63770002</v>
      </c>
    </row>
    <row r="193" spans="1:19" ht="25" customHeight="1" x14ac:dyDescent="0.25">
      <c r="A193" s="150"/>
      <c r="B193" s="148"/>
      <c r="C193" s="1">
        <v>10</v>
      </c>
      <c r="D193" s="5" t="s">
        <v>240</v>
      </c>
      <c r="E193" s="5">
        <v>105310135.7421</v>
      </c>
      <c r="F193" s="5">
        <v>-1625005.68</v>
      </c>
      <c r="G193" s="5">
        <v>28777.234499999999</v>
      </c>
      <c r="H193" s="5">
        <v>32047547.877599999</v>
      </c>
      <c r="I193" s="6">
        <f t="shared" si="29"/>
        <v>135761455.1742</v>
      </c>
      <c r="J193" s="12"/>
      <c r="K193" s="145"/>
      <c r="L193" s="148"/>
      <c r="M193" s="13">
        <v>9</v>
      </c>
      <c r="N193" s="5" t="s">
        <v>616</v>
      </c>
      <c r="O193" s="5">
        <v>121297101.91580001</v>
      </c>
      <c r="P193" s="5">
        <v>-5788847.5199999996</v>
      </c>
      <c r="Q193" s="5">
        <v>33145.861299999997</v>
      </c>
      <c r="R193" s="5">
        <v>36297464.656400003</v>
      </c>
      <c r="S193" s="6">
        <f t="shared" si="42"/>
        <v>151838864.91350001</v>
      </c>
    </row>
    <row r="194" spans="1:19" ht="25" customHeight="1" x14ac:dyDescent="0.25">
      <c r="A194" s="150"/>
      <c r="B194" s="148"/>
      <c r="C194" s="1">
        <v>11</v>
      </c>
      <c r="D194" s="5" t="s">
        <v>241</v>
      </c>
      <c r="E194" s="5">
        <v>143694195.2974</v>
      </c>
      <c r="F194" s="5">
        <v>-2231802.6</v>
      </c>
      <c r="G194" s="5">
        <v>39266.130700000002</v>
      </c>
      <c r="H194" s="5">
        <v>38826830.973300003</v>
      </c>
      <c r="I194" s="6">
        <f t="shared" si="29"/>
        <v>180328489.80140001</v>
      </c>
      <c r="J194" s="12"/>
      <c r="K194" s="145"/>
      <c r="L194" s="148"/>
      <c r="M194" s="13">
        <v>10</v>
      </c>
      <c r="N194" s="5" t="s">
        <v>617</v>
      </c>
      <c r="O194" s="5">
        <v>151548868.28080001</v>
      </c>
      <c r="P194" s="5">
        <v>-5788847.5199999996</v>
      </c>
      <c r="Q194" s="5">
        <v>41412.512600000002</v>
      </c>
      <c r="R194" s="5">
        <v>50661589.862099998</v>
      </c>
      <c r="S194" s="6">
        <f t="shared" si="42"/>
        <v>196463023.13550001</v>
      </c>
    </row>
    <row r="195" spans="1:19" ht="25" customHeight="1" x14ac:dyDescent="0.25">
      <c r="A195" s="150"/>
      <c r="B195" s="148"/>
      <c r="C195" s="1">
        <v>12</v>
      </c>
      <c r="D195" s="5" t="s">
        <v>242</v>
      </c>
      <c r="E195" s="5">
        <v>124005190.6441</v>
      </c>
      <c r="F195" s="5">
        <v>-2540598.25</v>
      </c>
      <c r="G195" s="5">
        <v>33885.878400000001</v>
      </c>
      <c r="H195" s="5">
        <v>34532688.363399997</v>
      </c>
      <c r="I195" s="6">
        <f t="shared" si="29"/>
        <v>156031166.63589999</v>
      </c>
      <c r="J195" s="12"/>
      <c r="K195" s="145"/>
      <c r="L195" s="148"/>
      <c r="M195" s="13">
        <v>11</v>
      </c>
      <c r="N195" s="5" t="s">
        <v>618</v>
      </c>
      <c r="O195" s="5">
        <v>116920018.19760001</v>
      </c>
      <c r="P195" s="5">
        <v>-5788847.5199999996</v>
      </c>
      <c r="Q195" s="5">
        <v>31949.7716</v>
      </c>
      <c r="R195" s="5">
        <v>39913324.266599998</v>
      </c>
      <c r="S195" s="6">
        <f t="shared" si="42"/>
        <v>151076444.71579999</v>
      </c>
    </row>
    <row r="196" spans="1:19" ht="25" customHeight="1" x14ac:dyDescent="0.25">
      <c r="A196" s="150"/>
      <c r="B196" s="148"/>
      <c r="C196" s="1">
        <v>13</v>
      </c>
      <c r="D196" s="5" t="s">
        <v>243</v>
      </c>
      <c r="E196" s="5">
        <v>136672457.10589999</v>
      </c>
      <c r="F196" s="5">
        <v>-2119233.0099999998</v>
      </c>
      <c r="G196" s="5">
        <v>37347.358099999998</v>
      </c>
      <c r="H196" s="5">
        <v>39656723.380000003</v>
      </c>
      <c r="I196" s="6">
        <f t="shared" si="29"/>
        <v>174247294.83399999</v>
      </c>
      <c r="J196" s="12"/>
      <c r="K196" s="145"/>
      <c r="L196" s="148"/>
      <c r="M196" s="13">
        <v>12</v>
      </c>
      <c r="N196" s="5" t="s">
        <v>619</v>
      </c>
      <c r="O196" s="5">
        <v>105632122.0068</v>
      </c>
      <c r="P196" s="5">
        <v>-5788847.5199999996</v>
      </c>
      <c r="Q196" s="5">
        <v>28865.221099999999</v>
      </c>
      <c r="R196" s="5">
        <v>37001813.255900003</v>
      </c>
      <c r="S196" s="6">
        <f t="shared" si="42"/>
        <v>136873952.96380001</v>
      </c>
    </row>
    <row r="197" spans="1:19" ht="25" customHeight="1" x14ac:dyDescent="0.25">
      <c r="A197" s="150"/>
      <c r="B197" s="148"/>
      <c r="C197" s="1">
        <v>14</v>
      </c>
      <c r="D197" s="5" t="s">
        <v>244</v>
      </c>
      <c r="E197" s="5">
        <v>129392792.57269999</v>
      </c>
      <c r="F197" s="5">
        <v>-2004350.13</v>
      </c>
      <c r="G197" s="5">
        <v>35358.104099999997</v>
      </c>
      <c r="H197" s="5">
        <v>38639010.179200001</v>
      </c>
      <c r="I197" s="6">
        <f t="shared" si="29"/>
        <v>166062810.72600001</v>
      </c>
      <c r="J197" s="12"/>
      <c r="K197" s="145"/>
      <c r="L197" s="148"/>
      <c r="M197" s="13">
        <v>13</v>
      </c>
      <c r="N197" s="5" t="s">
        <v>855</v>
      </c>
      <c r="O197" s="5">
        <v>95254608.930600002</v>
      </c>
      <c r="P197" s="5">
        <v>-5788847.5199999996</v>
      </c>
      <c r="Q197" s="5">
        <v>26029.4434</v>
      </c>
      <c r="R197" s="5">
        <v>32786692.306499999</v>
      </c>
      <c r="S197" s="6">
        <f t="shared" si="42"/>
        <v>122278483.1605</v>
      </c>
    </row>
    <row r="198" spans="1:19" ht="25" customHeight="1" x14ac:dyDescent="0.25">
      <c r="A198" s="150"/>
      <c r="B198" s="148"/>
      <c r="C198" s="1">
        <v>15</v>
      </c>
      <c r="D198" s="5" t="s">
        <v>245</v>
      </c>
      <c r="E198" s="5">
        <v>146769622.9156</v>
      </c>
      <c r="F198" s="5">
        <v>-2278449.64</v>
      </c>
      <c r="G198" s="5">
        <v>40106.527499999997</v>
      </c>
      <c r="H198" s="5">
        <v>41306444.891999997</v>
      </c>
      <c r="I198" s="6">
        <f t="shared" si="29"/>
        <v>185837724.69510001</v>
      </c>
      <c r="J198" s="12"/>
      <c r="K198" s="145"/>
      <c r="L198" s="148"/>
      <c r="M198" s="13">
        <v>14</v>
      </c>
      <c r="N198" s="5" t="s">
        <v>620</v>
      </c>
      <c r="O198" s="5">
        <v>109507269.7543</v>
      </c>
      <c r="P198" s="5">
        <v>-5788847.5199999996</v>
      </c>
      <c r="Q198" s="5">
        <v>29924.150799999999</v>
      </c>
      <c r="R198" s="5">
        <v>33989586.747000001</v>
      </c>
      <c r="S198" s="6">
        <f t="shared" si="42"/>
        <v>137737933.13210002</v>
      </c>
    </row>
    <row r="199" spans="1:19" ht="25" customHeight="1" x14ac:dyDescent="0.25">
      <c r="A199" s="150"/>
      <c r="B199" s="148"/>
      <c r="C199" s="1">
        <v>16</v>
      </c>
      <c r="D199" s="5" t="s">
        <v>246</v>
      </c>
      <c r="E199" s="5">
        <v>137938267.31779999</v>
      </c>
      <c r="F199" s="5">
        <v>-2139279.5699999998</v>
      </c>
      <c r="G199" s="5">
        <v>37693.255599999997</v>
      </c>
      <c r="H199" s="5">
        <v>39611933.440899998</v>
      </c>
      <c r="I199" s="6">
        <f t="shared" si="29"/>
        <v>175448614.4443</v>
      </c>
      <c r="J199" s="12"/>
      <c r="K199" s="145"/>
      <c r="L199" s="148"/>
      <c r="M199" s="13">
        <v>15</v>
      </c>
      <c r="N199" s="5" t="s">
        <v>621</v>
      </c>
      <c r="O199" s="5">
        <v>114699900.6244</v>
      </c>
      <c r="P199" s="5">
        <v>-5788847.5199999996</v>
      </c>
      <c r="Q199" s="5">
        <v>31343.098300000001</v>
      </c>
      <c r="R199" s="5">
        <v>39615879.477899998</v>
      </c>
      <c r="S199" s="6">
        <f t="shared" si="42"/>
        <v>148558275.68059999</v>
      </c>
    </row>
    <row r="200" spans="1:19" ht="25" customHeight="1" x14ac:dyDescent="0.25">
      <c r="A200" s="150"/>
      <c r="B200" s="148"/>
      <c r="C200" s="1">
        <v>17</v>
      </c>
      <c r="D200" s="5" t="s">
        <v>247</v>
      </c>
      <c r="E200" s="5">
        <v>138482051.22780001</v>
      </c>
      <c r="F200" s="5">
        <v>-2147660.84</v>
      </c>
      <c r="G200" s="5">
        <v>37841.851000000002</v>
      </c>
      <c r="H200" s="5">
        <v>41636884.1109</v>
      </c>
      <c r="I200" s="6">
        <f t="shared" ref="I200:I263" si="43">SUM(E200:H200)</f>
        <v>178009116.34970003</v>
      </c>
      <c r="J200" s="12"/>
      <c r="K200" s="145"/>
      <c r="L200" s="148"/>
      <c r="M200" s="13">
        <v>16</v>
      </c>
      <c r="N200" s="5" t="s">
        <v>622</v>
      </c>
      <c r="O200" s="5">
        <v>139073974.51620001</v>
      </c>
      <c r="P200" s="5">
        <v>-5788847.5199999996</v>
      </c>
      <c r="Q200" s="5">
        <v>38003.601000000002</v>
      </c>
      <c r="R200" s="5">
        <v>46084849.957199998</v>
      </c>
      <c r="S200" s="6">
        <f t="shared" si="42"/>
        <v>179407980.5544</v>
      </c>
    </row>
    <row r="201" spans="1:19" ht="25" customHeight="1" x14ac:dyDescent="0.25">
      <c r="A201" s="150"/>
      <c r="B201" s="149"/>
      <c r="C201" s="1">
        <v>18</v>
      </c>
      <c r="D201" s="5" t="s">
        <v>248</v>
      </c>
      <c r="E201" s="5">
        <v>152716418.1496</v>
      </c>
      <c r="F201" s="5">
        <v>-2372129.21</v>
      </c>
      <c r="G201" s="5">
        <v>41731.559399999998</v>
      </c>
      <c r="H201" s="5">
        <v>42824106.197099999</v>
      </c>
      <c r="I201" s="6">
        <f t="shared" si="43"/>
        <v>193210126.6961</v>
      </c>
      <c r="J201" s="12"/>
      <c r="K201" s="145"/>
      <c r="L201" s="148"/>
      <c r="M201" s="13">
        <v>17</v>
      </c>
      <c r="N201" s="5" t="s">
        <v>856</v>
      </c>
      <c r="O201" s="5">
        <v>116749824.18080001</v>
      </c>
      <c r="P201" s="5">
        <v>-5788847.5199999996</v>
      </c>
      <c r="Q201" s="5">
        <v>31903.2641</v>
      </c>
      <c r="R201" s="5">
        <v>36235847.557899997</v>
      </c>
      <c r="S201" s="6">
        <f t="shared" si="42"/>
        <v>147228727.48280001</v>
      </c>
    </row>
    <row r="202" spans="1:19" ht="25" customHeight="1" x14ac:dyDescent="0.3">
      <c r="A202" s="1"/>
      <c r="B202" s="127" t="s">
        <v>823</v>
      </c>
      <c r="C202" s="128"/>
      <c r="D202" s="129"/>
      <c r="E202" s="15">
        <f>SUM(E184:E201)</f>
        <v>2446318926.5537</v>
      </c>
      <c r="F202" s="15">
        <f t="shared" ref="F202:H202" si="44">SUM(F184:F201)</f>
        <v>-38551266.100000001</v>
      </c>
      <c r="G202" s="15">
        <f t="shared" ref="G202" si="45">SUM(G184:G201)</f>
        <v>668485.44990000001</v>
      </c>
      <c r="H202" s="15">
        <f t="shared" si="44"/>
        <v>696084369.94639993</v>
      </c>
      <c r="I202" s="8">
        <f t="shared" si="43"/>
        <v>3104520515.8500004</v>
      </c>
      <c r="J202" s="12"/>
      <c r="K202" s="145"/>
      <c r="L202" s="148"/>
      <c r="M202" s="13">
        <v>18</v>
      </c>
      <c r="N202" s="5" t="s">
        <v>623</v>
      </c>
      <c r="O202" s="5">
        <v>108506816.4129</v>
      </c>
      <c r="P202" s="5">
        <v>-5788847.5199999996</v>
      </c>
      <c r="Q202" s="5">
        <v>29650.765200000002</v>
      </c>
      <c r="R202" s="5">
        <v>37693706.458099999</v>
      </c>
      <c r="S202" s="6">
        <f t="shared" si="42"/>
        <v>140441326.1162</v>
      </c>
    </row>
    <row r="203" spans="1:19" ht="25" customHeight="1" x14ac:dyDescent="0.25">
      <c r="A203" s="150">
        <v>10</v>
      </c>
      <c r="B203" s="147" t="s">
        <v>36</v>
      </c>
      <c r="C203" s="1">
        <v>1</v>
      </c>
      <c r="D203" s="5" t="s">
        <v>249</v>
      </c>
      <c r="E203" s="5">
        <v>106941380.2025</v>
      </c>
      <c r="F203" s="5">
        <v>0</v>
      </c>
      <c r="G203" s="5">
        <v>29222.991300000002</v>
      </c>
      <c r="H203" s="5">
        <v>37320343.356299996</v>
      </c>
      <c r="I203" s="6">
        <f t="shared" si="43"/>
        <v>144290946.5501</v>
      </c>
      <c r="J203" s="12"/>
      <c r="K203" s="145"/>
      <c r="L203" s="148"/>
      <c r="M203" s="13">
        <v>19</v>
      </c>
      <c r="N203" s="5" t="s">
        <v>857</v>
      </c>
      <c r="O203" s="5">
        <v>103064353.0818</v>
      </c>
      <c r="P203" s="5">
        <v>-5788847.5199999996</v>
      </c>
      <c r="Q203" s="5">
        <v>28163.547999999999</v>
      </c>
      <c r="R203" s="5">
        <v>33223950.993299998</v>
      </c>
      <c r="S203" s="6">
        <f t="shared" si="42"/>
        <v>130527620.1031</v>
      </c>
    </row>
    <row r="204" spans="1:19" ht="25" customHeight="1" x14ac:dyDescent="0.25">
      <c r="A204" s="150"/>
      <c r="B204" s="148"/>
      <c r="C204" s="1">
        <v>2</v>
      </c>
      <c r="D204" s="5" t="s">
        <v>250</v>
      </c>
      <c r="E204" s="5">
        <v>116561861.2992</v>
      </c>
      <c r="F204" s="5">
        <v>0</v>
      </c>
      <c r="G204" s="5">
        <v>31851.901000000002</v>
      </c>
      <c r="H204" s="5">
        <v>40281016.067900002</v>
      </c>
      <c r="I204" s="6">
        <f t="shared" si="43"/>
        <v>156874729.26809999</v>
      </c>
      <c r="J204" s="12"/>
      <c r="K204" s="146"/>
      <c r="L204" s="149"/>
      <c r="M204" s="13">
        <v>20</v>
      </c>
      <c r="N204" s="5" t="s">
        <v>858</v>
      </c>
      <c r="O204" s="5">
        <v>139789323.59560001</v>
      </c>
      <c r="P204" s="5">
        <v>-5788847.5199999996</v>
      </c>
      <c r="Q204" s="5">
        <v>38199.078600000001</v>
      </c>
      <c r="R204" s="5">
        <v>48110790.460100003</v>
      </c>
      <c r="S204" s="6">
        <f t="shared" si="42"/>
        <v>182149465.61430001</v>
      </c>
    </row>
    <row r="205" spans="1:19" ht="25" customHeight="1" x14ac:dyDescent="0.3">
      <c r="A205" s="150"/>
      <c r="B205" s="148"/>
      <c r="C205" s="1">
        <v>3</v>
      </c>
      <c r="D205" s="5" t="s">
        <v>251</v>
      </c>
      <c r="E205" s="5">
        <v>99641182.958199993</v>
      </c>
      <c r="F205" s="5">
        <v>0</v>
      </c>
      <c r="G205" s="5">
        <v>27228.126400000001</v>
      </c>
      <c r="H205" s="5">
        <v>35830067.428300001</v>
      </c>
      <c r="I205" s="6">
        <f t="shared" si="43"/>
        <v>135498478.51289999</v>
      </c>
      <c r="J205" s="12"/>
      <c r="K205" s="19"/>
      <c r="L205" s="127" t="s">
        <v>841</v>
      </c>
      <c r="M205" s="128"/>
      <c r="N205" s="129"/>
      <c r="O205" s="15">
        <f>SUM(O185:O204)</f>
        <v>2543106221.7498007</v>
      </c>
      <c r="P205" s="15">
        <f t="shared" ref="P205:S205" si="46">SUM(P185:P204)</f>
        <v>-115776950.39999995</v>
      </c>
      <c r="Q205" s="15">
        <f t="shared" ref="Q205" si="47">SUM(Q185:Q204)</f>
        <v>694933.71799999999</v>
      </c>
      <c r="R205" s="15">
        <f t="shared" si="46"/>
        <v>851672754.86980009</v>
      </c>
      <c r="S205" s="15">
        <f t="shared" si="46"/>
        <v>3279696959.9376001</v>
      </c>
    </row>
    <row r="206" spans="1:19" ht="25" customHeight="1" x14ac:dyDescent="0.25">
      <c r="A206" s="150"/>
      <c r="B206" s="148"/>
      <c r="C206" s="1">
        <v>4</v>
      </c>
      <c r="D206" s="5" t="s">
        <v>252</v>
      </c>
      <c r="E206" s="5">
        <v>143202396.99059999</v>
      </c>
      <c r="F206" s="5">
        <v>0</v>
      </c>
      <c r="G206" s="5">
        <v>39131.741099999999</v>
      </c>
      <c r="H206" s="5">
        <v>45977669.421300001</v>
      </c>
      <c r="I206" s="6">
        <f t="shared" si="43"/>
        <v>189219198.153</v>
      </c>
      <c r="J206" s="12"/>
      <c r="K206" s="144">
        <v>28</v>
      </c>
      <c r="L206" s="147" t="s">
        <v>54</v>
      </c>
      <c r="M206" s="13">
        <v>1</v>
      </c>
      <c r="N206" s="5" t="s">
        <v>624</v>
      </c>
      <c r="O206" s="5">
        <v>134745669.79100001</v>
      </c>
      <c r="P206" s="5">
        <v>-2620951.4900000002</v>
      </c>
      <c r="Q206" s="5">
        <v>36820.840799999998</v>
      </c>
      <c r="R206" s="5">
        <v>39999811.944300003</v>
      </c>
      <c r="S206" s="6">
        <f t="shared" ref="S206:S223" si="48">SUM(O206:R206)</f>
        <v>172161351.08610001</v>
      </c>
    </row>
    <row r="207" spans="1:19" ht="25" customHeight="1" x14ac:dyDescent="0.25">
      <c r="A207" s="150"/>
      <c r="B207" s="148"/>
      <c r="C207" s="1">
        <v>5</v>
      </c>
      <c r="D207" s="5" t="s">
        <v>253</v>
      </c>
      <c r="E207" s="5">
        <v>130291929.27519999</v>
      </c>
      <c r="F207" s="5">
        <v>0</v>
      </c>
      <c r="G207" s="5">
        <v>35603.803699999997</v>
      </c>
      <c r="H207" s="5">
        <v>45245687.986400001</v>
      </c>
      <c r="I207" s="6">
        <f t="shared" si="43"/>
        <v>175573221.06529999</v>
      </c>
      <c r="J207" s="12"/>
      <c r="K207" s="145"/>
      <c r="L207" s="148"/>
      <c r="M207" s="13">
        <v>2</v>
      </c>
      <c r="N207" s="5" t="s">
        <v>625</v>
      </c>
      <c r="O207" s="5">
        <v>142539308.58489999</v>
      </c>
      <c r="P207" s="5">
        <v>-2620951.4900000002</v>
      </c>
      <c r="Q207" s="5">
        <v>38950.544300000001</v>
      </c>
      <c r="R207" s="5">
        <v>43165874.984200001</v>
      </c>
      <c r="S207" s="6">
        <f t="shared" si="48"/>
        <v>183123182.62339997</v>
      </c>
    </row>
    <row r="208" spans="1:19" ht="25" customHeight="1" x14ac:dyDescent="0.25">
      <c r="A208" s="150"/>
      <c r="B208" s="148"/>
      <c r="C208" s="1">
        <v>6</v>
      </c>
      <c r="D208" s="5" t="s">
        <v>254</v>
      </c>
      <c r="E208" s="5">
        <v>133463329.4236</v>
      </c>
      <c r="F208" s="5">
        <v>0</v>
      </c>
      <c r="G208" s="5">
        <v>36470.426200000002</v>
      </c>
      <c r="H208" s="5">
        <v>45476648.998099998</v>
      </c>
      <c r="I208" s="6">
        <f t="shared" si="43"/>
        <v>178976448.8479</v>
      </c>
      <c r="J208" s="12"/>
      <c r="K208" s="145"/>
      <c r="L208" s="148"/>
      <c r="M208" s="13">
        <v>3</v>
      </c>
      <c r="N208" s="5" t="s">
        <v>626</v>
      </c>
      <c r="O208" s="5">
        <v>145116748.73100001</v>
      </c>
      <c r="P208" s="5">
        <v>-2620951.4900000002</v>
      </c>
      <c r="Q208" s="5">
        <v>39654.860200000003</v>
      </c>
      <c r="R208" s="5">
        <v>44460411.454800002</v>
      </c>
      <c r="S208" s="6">
        <f t="shared" si="48"/>
        <v>186995863.55599999</v>
      </c>
    </row>
    <row r="209" spans="1:19" ht="25" customHeight="1" x14ac:dyDescent="0.25">
      <c r="A209" s="150"/>
      <c r="B209" s="148"/>
      <c r="C209" s="1">
        <v>7</v>
      </c>
      <c r="D209" s="5" t="s">
        <v>255</v>
      </c>
      <c r="E209" s="5">
        <v>141495756.3175</v>
      </c>
      <c r="F209" s="5">
        <v>0</v>
      </c>
      <c r="G209" s="5">
        <v>38665.381399999998</v>
      </c>
      <c r="H209" s="5">
        <v>43832289.080899999</v>
      </c>
      <c r="I209" s="6">
        <f t="shared" si="43"/>
        <v>185366710.7798</v>
      </c>
      <c r="J209" s="12"/>
      <c r="K209" s="145"/>
      <c r="L209" s="148"/>
      <c r="M209" s="13">
        <v>4</v>
      </c>
      <c r="N209" s="5" t="s">
        <v>859</v>
      </c>
      <c r="O209" s="5">
        <v>107635582.3927</v>
      </c>
      <c r="P209" s="5">
        <v>-2620951.4900000002</v>
      </c>
      <c r="Q209" s="5">
        <v>29412.690200000001</v>
      </c>
      <c r="R209" s="5">
        <v>32330009.176399998</v>
      </c>
      <c r="S209" s="6">
        <f t="shared" si="48"/>
        <v>137374052.76930001</v>
      </c>
    </row>
    <row r="210" spans="1:19" ht="25" customHeight="1" x14ac:dyDescent="0.25">
      <c r="A210" s="150"/>
      <c r="B210" s="148"/>
      <c r="C210" s="1">
        <v>8</v>
      </c>
      <c r="D210" s="5" t="s">
        <v>256</v>
      </c>
      <c r="E210" s="5">
        <v>133078828.87190001</v>
      </c>
      <c r="F210" s="5">
        <v>0</v>
      </c>
      <c r="G210" s="5">
        <v>36365.356899999999</v>
      </c>
      <c r="H210" s="5">
        <v>42094884.870499998</v>
      </c>
      <c r="I210" s="6">
        <f t="shared" si="43"/>
        <v>175210079.09930003</v>
      </c>
      <c r="J210" s="12"/>
      <c r="K210" s="145"/>
      <c r="L210" s="148"/>
      <c r="M210" s="13">
        <v>5</v>
      </c>
      <c r="N210" s="5" t="s">
        <v>627</v>
      </c>
      <c r="O210" s="5">
        <v>112789064.06020001</v>
      </c>
      <c r="P210" s="5">
        <v>-2620951.4900000002</v>
      </c>
      <c r="Q210" s="5">
        <v>30820.939699999999</v>
      </c>
      <c r="R210" s="5">
        <v>36385107.139200002</v>
      </c>
      <c r="S210" s="6">
        <f t="shared" si="48"/>
        <v>146584040.64910001</v>
      </c>
    </row>
    <row r="211" spans="1:19" ht="25" customHeight="1" x14ac:dyDescent="0.25">
      <c r="A211" s="150"/>
      <c r="B211" s="148"/>
      <c r="C211" s="1">
        <v>9</v>
      </c>
      <c r="D211" s="5" t="s">
        <v>257</v>
      </c>
      <c r="E211" s="5">
        <v>125217370.9038</v>
      </c>
      <c r="F211" s="5">
        <v>0</v>
      </c>
      <c r="G211" s="5">
        <v>34217.120900000002</v>
      </c>
      <c r="H211" s="5">
        <v>40573924.122400001</v>
      </c>
      <c r="I211" s="6">
        <f t="shared" si="43"/>
        <v>165825512.1471</v>
      </c>
      <c r="J211" s="12"/>
      <c r="K211" s="145"/>
      <c r="L211" s="148"/>
      <c r="M211" s="13">
        <v>6</v>
      </c>
      <c r="N211" s="5" t="s">
        <v>628</v>
      </c>
      <c r="O211" s="5">
        <v>173330267.69010001</v>
      </c>
      <c r="P211" s="5">
        <v>-2620951.4900000002</v>
      </c>
      <c r="Q211" s="5">
        <v>47364.536500000002</v>
      </c>
      <c r="R211" s="5">
        <v>54666001.1589</v>
      </c>
      <c r="S211" s="6">
        <f t="shared" si="48"/>
        <v>225422681.8955</v>
      </c>
    </row>
    <row r="212" spans="1:19" ht="25" customHeight="1" x14ac:dyDescent="0.25">
      <c r="A212" s="150"/>
      <c r="B212" s="148"/>
      <c r="C212" s="1">
        <v>10</v>
      </c>
      <c r="D212" s="5" t="s">
        <v>258</v>
      </c>
      <c r="E212" s="5">
        <v>140020968.632</v>
      </c>
      <c r="F212" s="5">
        <v>0</v>
      </c>
      <c r="G212" s="5">
        <v>38262.378299999997</v>
      </c>
      <c r="H212" s="5">
        <v>47466213.1417</v>
      </c>
      <c r="I212" s="6">
        <f t="shared" si="43"/>
        <v>187525444.15200001</v>
      </c>
      <c r="J212" s="12"/>
      <c r="K212" s="145"/>
      <c r="L212" s="148"/>
      <c r="M212" s="13">
        <v>7</v>
      </c>
      <c r="N212" s="5" t="s">
        <v>629</v>
      </c>
      <c r="O212" s="5">
        <v>122073313.14929999</v>
      </c>
      <c r="P212" s="5">
        <v>-2620951.4900000002</v>
      </c>
      <c r="Q212" s="5">
        <v>33357.970099999999</v>
      </c>
      <c r="R212" s="5">
        <v>36173695.327399999</v>
      </c>
      <c r="S212" s="6">
        <f t="shared" si="48"/>
        <v>155659414.95679998</v>
      </c>
    </row>
    <row r="213" spans="1:19" ht="25" customHeight="1" x14ac:dyDescent="0.25">
      <c r="A213" s="150"/>
      <c r="B213" s="148"/>
      <c r="C213" s="1">
        <v>11</v>
      </c>
      <c r="D213" s="5" t="s">
        <v>259</v>
      </c>
      <c r="E213" s="5">
        <v>117660769.65620001</v>
      </c>
      <c r="F213" s="5">
        <v>0</v>
      </c>
      <c r="G213" s="5">
        <v>32152.190699999999</v>
      </c>
      <c r="H213" s="5">
        <v>37193314.799800001</v>
      </c>
      <c r="I213" s="6">
        <f t="shared" si="43"/>
        <v>154886236.64669999</v>
      </c>
      <c r="J213" s="12"/>
      <c r="K213" s="145"/>
      <c r="L213" s="148"/>
      <c r="M213" s="13">
        <v>8</v>
      </c>
      <c r="N213" s="5" t="s">
        <v>630</v>
      </c>
      <c r="O213" s="5">
        <v>122989422.08</v>
      </c>
      <c r="P213" s="5">
        <v>-2620951.4900000002</v>
      </c>
      <c r="Q213" s="5">
        <v>33608.307699999998</v>
      </c>
      <c r="R213" s="5">
        <v>40075534.161700003</v>
      </c>
      <c r="S213" s="6">
        <f t="shared" si="48"/>
        <v>160477613.05939999</v>
      </c>
    </row>
    <row r="214" spans="1:19" ht="25" customHeight="1" x14ac:dyDescent="0.25">
      <c r="A214" s="150"/>
      <c r="B214" s="148"/>
      <c r="C214" s="1">
        <v>12</v>
      </c>
      <c r="D214" s="5" t="s">
        <v>260</v>
      </c>
      <c r="E214" s="5">
        <v>121349289.4482</v>
      </c>
      <c r="F214" s="5">
        <v>0</v>
      </c>
      <c r="G214" s="5">
        <v>33160.122100000001</v>
      </c>
      <c r="H214" s="5">
        <v>41000377.133299999</v>
      </c>
      <c r="I214" s="6">
        <f t="shared" si="43"/>
        <v>162382826.70359999</v>
      </c>
      <c r="J214" s="12"/>
      <c r="K214" s="145"/>
      <c r="L214" s="148"/>
      <c r="M214" s="13">
        <v>9</v>
      </c>
      <c r="N214" s="5" t="s">
        <v>860</v>
      </c>
      <c r="O214" s="5">
        <v>147863317.11520001</v>
      </c>
      <c r="P214" s="5">
        <v>-2620951.4900000002</v>
      </c>
      <c r="Q214" s="5">
        <v>40405.392399999997</v>
      </c>
      <c r="R214" s="5">
        <v>44796872.157200001</v>
      </c>
      <c r="S214" s="6">
        <f t="shared" si="48"/>
        <v>190079643.17480001</v>
      </c>
    </row>
    <row r="215" spans="1:19" ht="25" customHeight="1" x14ac:dyDescent="0.25">
      <c r="A215" s="150"/>
      <c r="B215" s="148"/>
      <c r="C215" s="1">
        <v>13</v>
      </c>
      <c r="D215" s="5" t="s">
        <v>261</v>
      </c>
      <c r="E215" s="5">
        <v>111153330.2958</v>
      </c>
      <c r="F215" s="5">
        <v>0</v>
      </c>
      <c r="G215" s="5">
        <v>30373.956200000001</v>
      </c>
      <c r="H215" s="5">
        <v>39408725.818400003</v>
      </c>
      <c r="I215" s="6">
        <f t="shared" si="43"/>
        <v>150592430.0704</v>
      </c>
      <c r="J215" s="12"/>
      <c r="K215" s="145"/>
      <c r="L215" s="148"/>
      <c r="M215" s="13">
        <v>10</v>
      </c>
      <c r="N215" s="5" t="s">
        <v>861</v>
      </c>
      <c r="O215" s="5">
        <v>160449844.27379999</v>
      </c>
      <c r="P215" s="5">
        <v>-2620951.4900000002</v>
      </c>
      <c r="Q215" s="5">
        <v>43844.809099999999</v>
      </c>
      <c r="R215" s="5">
        <v>49502702.770400003</v>
      </c>
      <c r="S215" s="6">
        <f t="shared" si="48"/>
        <v>207375440.36329997</v>
      </c>
    </row>
    <row r="216" spans="1:19" ht="25" customHeight="1" x14ac:dyDescent="0.25">
      <c r="A216" s="150"/>
      <c r="B216" s="148"/>
      <c r="C216" s="1">
        <v>14</v>
      </c>
      <c r="D216" s="5" t="s">
        <v>262</v>
      </c>
      <c r="E216" s="5">
        <v>108859686.8936</v>
      </c>
      <c r="F216" s="5">
        <v>0</v>
      </c>
      <c r="G216" s="5">
        <v>29747.191200000001</v>
      </c>
      <c r="H216" s="5">
        <v>38195108.188100003</v>
      </c>
      <c r="I216" s="6">
        <f t="shared" si="43"/>
        <v>147084542.27290002</v>
      </c>
      <c r="J216" s="12"/>
      <c r="K216" s="145"/>
      <c r="L216" s="148"/>
      <c r="M216" s="13">
        <v>11</v>
      </c>
      <c r="N216" s="5" t="s">
        <v>862</v>
      </c>
      <c r="O216" s="5">
        <v>122768082.3312</v>
      </c>
      <c r="P216" s="5">
        <v>-2620951.4900000002</v>
      </c>
      <c r="Q216" s="5">
        <v>33547.824000000001</v>
      </c>
      <c r="R216" s="5">
        <v>38314538.933700003</v>
      </c>
      <c r="S216" s="6">
        <f t="shared" si="48"/>
        <v>158495217.59890002</v>
      </c>
    </row>
    <row r="217" spans="1:19" ht="25" customHeight="1" x14ac:dyDescent="0.25">
      <c r="A217" s="150"/>
      <c r="B217" s="148"/>
      <c r="C217" s="1">
        <v>15</v>
      </c>
      <c r="D217" s="5" t="s">
        <v>263</v>
      </c>
      <c r="E217" s="5">
        <v>118125316.2606</v>
      </c>
      <c r="F217" s="5">
        <v>0</v>
      </c>
      <c r="G217" s="5">
        <v>32279.1335</v>
      </c>
      <c r="H217" s="5">
        <v>41023308.2623</v>
      </c>
      <c r="I217" s="6">
        <f t="shared" si="43"/>
        <v>159180903.6564</v>
      </c>
      <c r="J217" s="12"/>
      <c r="K217" s="145"/>
      <c r="L217" s="148"/>
      <c r="M217" s="13">
        <v>12</v>
      </c>
      <c r="N217" s="5" t="s">
        <v>863</v>
      </c>
      <c r="O217" s="5">
        <v>127073012.45630001</v>
      </c>
      <c r="P217" s="5">
        <v>-2620951.4900000002</v>
      </c>
      <c r="Q217" s="5">
        <v>34724.196799999998</v>
      </c>
      <c r="R217" s="5">
        <v>39790379.7984</v>
      </c>
      <c r="S217" s="6">
        <f t="shared" si="48"/>
        <v>164277164.96149999</v>
      </c>
    </row>
    <row r="218" spans="1:19" ht="25" customHeight="1" x14ac:dyDescent="0.25">
      <c r="A218" s="150"/>
      <c r="B218" s="148"/>
      <c r="C218" s="1">
        <v>16</v>
      </c>
      <c r="D218" s="5" t="s">
        <v>264</v>
      </c>
      <c r="E218" s="5">
        <v>97552917.414299995</v>
      </c>
      <c r="F218" s="5">
        <v>0</v>
      </c>
      <c r="G218" s="5">
        <v>26657.4833</v>
      </c>
      <c r="H218" s="5">
        <v>34268028.614600003</v>
      </c>
      <c r="I218" s="6">
        <f t="shared" si="43"/>
        <v>131847603.5122</v>
      </c>
      <c r="J218" s="12"/>
      <c r="K218" s="145"/>
      <c r="L218" s="148"/>
      <c r="M218" s="13">
        <v>13</v>
      </c>
      <c r="N218" s="5" t="s">
        <v>864</v>
      </c>
      <c r="O218" s="5">
        <v>118091033.3778</v>
      </c>
      <c r="P218" s="5">
        <v>-2620951.4900000002</v>
      </c>
      <c r="Q218" s="5">
        <v>32269.765299999999</v>
      </c>
      <c r="R218" s="5">
        <v>37505185.559799999</v>
      </c>
      <c r="S218" s="6">
        <f t="shared" si="48"/>
        <v>153007537.21290001</v>
      </c>
    </row>
    <row r="219" spans="1:19" ht="25" customHeight="1" x14ac:dyDescent="0.25">
      <c r="A219" s="150"/>
      <c r="B219" s="148"/>
      <c r="C219" s="1">
        <v>17</v>
      </c>
      <c r="D219" s="5" t="s">
        <v>265</v>
      </c>
      <c r="E219" s="5">
        <v>122875441.0748</v>
      </c>
      <c r="F219" s="5">
        <v>0</v>
      </c>
      <c r="G219" s="5">
        <v>33577.161</v>
      </c>
      <c r="H219" s="5">
        <v>42861510.457199998</v>
      </c>
      <c r="I219" s="6">
        <f t="shared" si="43"/>
        <v>165770528.69299999</v>
      </c>
      <c r="J219" s="12"/>
      <c r="K219" s="145"/>
      <c r="L219" s="148"/>
      <c r="M219" s="13">
        <v>14</v>
      </c>
      <c r="N219" s="5" t="s">
        <v>631</v>
      </c>
      <c r="O219" s="5">
        <v>147688951.91690001</v>
      </c>
      <c r="P219" s="5">
        <v>-2620951.4900000002</v>
      </c>
      <c r="Q219" s="5">
        <v>40357.745000000003</v>
      </c>
      <c r="R219" s="5">
        <v>44531761.9102</v>
      </c>
      <c r="S219" s="6">
        <f t="shared" si="48"/>
        <v>189640120.0821</v>
      </c>
    </row>
    <row r="220" spans="1:19" ht="25" customHeight="1" x14ac:dyDescent="0.25">
      <c r="A220" s="150"/>
      <c r="B220" s="148"/>
      <c r="C220" s="1">
        <v>18</v>
      </c>
      <c r="D220" s="5" t="s">
        <v>266</v>
      </c>
      <c r="E220" s="5">
        <v>129190800.5511</v>
      </c>
      <c r="F220" s="5">
        <v>0</v>
      </c>
      <c r="G220" s="5">
        <v>35302.907399999996</v>
      </c>
      <c r="H220" s="5">
        <v>40508430.178400002</v>
      </c>
      <c r="I220" s="6">
        <f t="shared" si="43"/>
        <v>169734533.63690001</v>
      </c>
      <c r="J220" s="12"/>
      <c r="K220" s="145"/>
      <c r="L220" s="148"/>
      <c r="M220" s="13">
        <v>15</v>
      </c>
      <c r="N220" s="5" t="s">
        <v>632</v>
      </c>
      <c r="O220" s="5">
        <v>98016503.229599997</v>
      </c>
      <c r="P220" s="5">
        <v>-2620951.4900000002</v>
      </c>
      <c r="Q220" s="5">
        <v>26784.1636</v>
      </c>
      <c r="R220" s="5">
        <v>31697505.9487</v>
      </c>
      <c r="S220" s="6">
        <f t="shared" si="48"/>
        <v>127119841.8519</v>
      </c>
    </row>
    <row r="221" spans="1:19" ht="25" customHeight="1" x14ac:dyDescent="0.25">
      <c r="A221" s="150"/>
      <c r="B221" s="148"/>
      <c r="C221" s="1">
        <v>19</v>
      </c>
      <c r="D221" s="5" t="s">
        <v>267</v>
      </c>
      <c r="E221" s="5">
        <v>168719425.2423</v>
      </c>
      <c r="F221" s="5">
        <v>0</v>
      </c>
      <c r="G221" s="5">
        <v>46104.569499999998</v>
      </c>
      <c r="H221" s="5">
        <v>55163483.772799999</v>
      </c>
      <c r="I221" s="6">
        <f t="shared" si="43"/>
        <v>223929013.5846</v>
      </c>
      <c r="J221" s="12"/>
      <c r="K221" s="145"/>
      <c r="L221" s="148"/>
      <c r="M221" s="13">
        <v>16</v>
      </c>
      <c r="N221" s="5" t="s">
        <v>633</v>
      </c>
      <c r="O221" s="5">
        <v>161994600.90239999</v>
      </c>
      <c r="P221" s="5">
        <v>-2620951.4900000002</v>
      </c>
      <c r="Q221" s="5">
        <v>44266.932000000001</v>
      </c>
      <c r="R221" s="5">
        <v>48930001.947499998</v>
      </c>
      <c r="S221" s="6">
        <f t="shared" si="48"/>
        <v>208347918.29189998</v>
      </c>
    </row>
    <row r="222" spans="1:19" ht="25" customHeight="1" x14ac:dyDescent="0.25">
      <c r="A222" s="150"/>
      <c r="B222" s="148"/>
      <c r="C222" s="1">
        <v>20</v>
      </c>
      <c r="D222" s="5" t="s">
        <v>268</v>
      </c>
      <c r="E222" s="5">
        <v>133746495.50399999</v>
      </c>
      <c r="F222" s="5">
        <v>0</v>
      </c>
      <c r="G222" s="5">
        <v>36547.804600000003</v>
      </c>
      <c r="H222" s="5">
        <v>46300189.976899996</v>
      </c>
      <c r="I222" s="6">
        <f t="shared" si="43"/>
        <v>180083233.28549999</v>
      </c>
      <c r="J222" s="12"/>
      <c r="K222" s="145"/>
      <c r="L222" s="148"/>
      <c r="M222" s="13">
        <v>17</v>
      </c>
      <c r="N222" s="5" t="s">
        <v>634</v>
      </c>
      <c r="O222" s="5">
        <v>130523700.4155</v>
      </c>
      <c r="P222" s="5">
        <v>-2620951.4900000002</v>
      </c>
      <c r="Q222" s="5">
        <v>35667.137900000002</v>
      </c>
      <c r="R222" s="5">
        <v>37483326.749799997</v>
      </c>
      <c r="S222" s="6">
        <f t="shared" si="48"/>
        <v>165421742.8132</v>
      </c>
    </row>
    <row r="223" spans="1:19" ht="25" customHeight="1" x14ac:dyDescent="0.25">
      <c r="A223" s="150"/>
      <c r="B223" s="148"/>
      <c r="C223" s="1">
        <v>21</v>
      </c>
      <c r="D223" s="5" t="s">
        <v>269</v>
      </c>
      <c r="E223" s="5">
        <v>106072848.19750001</v>
      </c>
      <c r="F223" s="5">
        <v>0</v>
      </c>
      <c r="G223" s="5">
        <v>28985.654699999999</v>
      </c>
      <c r="H223" s="5">
        <v>38613642.535700001</v>
      </c>
      <c r="I223" s="6">
        <f t="shared" si="43"/>
        <v>144715476.38789999</v>
      </c>
      <c r="J223" s="12"/>
      <c r="K223" s="146"/>
      <c r="L223" s="149"/>
      <c r="M223" s="13">
        <v>18</v>
      </c>
      <c r="N223" s="5" t="s">
        <v>635</v>
      </c>
      <c r="O223" s="5">
        <v>153138882.02810001</v>
      </c>
      <c r="P223" s="5">
        <v>-2620951.4900000002</v>
      </c>
      <c r="Q223" s="5">
        <v>41847.0026</v>
      </c>
      <c r="R223" s="5">
        <v>43586059.053400002</v>
      </c>
      <c r="S223" s="6">
        <f t="shared" si="48"/>
        <v>194145836.59410003</v>
      </c>
    </row>
    <row r="224" spans="1:19" ht="25" customHeight="1" x14ac:dyDescent="0.3">
      <c r="A224" s="150"/>
      <c r="B224" s="148"/>
      <c r="C224" s="1">
        <v>22</v>
      </c>
      <c r="D224" s="5" t="s">
        <v>270</v>
      </c>
      <c r="E224" s="5">
        <v>124634184.2449</v>
      </c>
      <c r="F224" s="5">
        <v>0</v>
      </c>
      <c r="G224" s="5">
        <v>34057.758300000001</v>
      </c>
      <c r="H224" s="5">
        <v>44476917.761799999</v>
      </c>
      <c r="I224" s="6">
        <f t="shared" si="43"/>
        <v>169145159.76500002</v>
      </c>
      <c r="J224" s="12"/>
      <c r="K224" s="19"/>
      <c r="L224" s="127" t="s">
        <v>842</v>
      </c>
      <c r="M224" s="128"/>
      <c r="N224" s="129"/>
      <c r="O224" s="15">
        <f>SUM(O206:O223)</f>
        <v>2428827304.526</v>
      </c>
      <c r="P224" s="15">
        <f t="shared" ref="P224:S224" si="49">SUM(P206:P223)</f>
        <v>-47177126.820000023</v>
      </c>
      <c r="Q224" s="15">
        <f t="shared" ref="Q224" si="50">SUM(Q206:Q223)</f>
        <v>663705.65819999995</v>
      </c>
      <c r="R224" s="15">
        <f t="shared" si="49"/>
        <v>743394780.17599988</v>
      </c>
      <c r="S224" s="15">
        <f t="shared" si="49"/>
        <v>3125708663.5402002</v>
      </c>
    </row>
    <row r="225" spans="1:19" ht="25" customHeight="1" x14ac:dyDescent="0.25">
      <c r="A225" s="150"/>
      <c r="B225" s="148"/>
      <c r="C225" s="1">
        <v>23</v>
      </c>
      <c r="D225" s="5" t="s">
        <v>271</v>
      </c>
      <c r="E225" s="5">
        <v>154884453.9165</v>
      </c>
      <c r="F225" s="5">
        <v>0</v>
      </c>
      <c r="G225" s="5">
        <v>42324.000699999997</v>
      </c>
      <c r="H225" s="5">
        <v>53710821.495300002</v>
      </c>
      <c r="I225" s="6">
        <f t="shared" si="43"/>
        <v>208637599.41249999</v>
      </c>
      <c r="J225" s="12"/>
      <c r="K225" s="144">
        <v>29</v>
      </c>
      <c r="L225" s="147" t="s">
        <v>55</v>
      </c>
      <c r="M225" s="13">
        <v>1</v>
      </c>
      <c r="N225" s="5" t="s">
        <v>636</v>
      </c>
      <c r="O225" s="5">
        <v>95704637.967099994</v>
      </c>
      <c r="P225" s="5">
        <v>-2734288.18</v>
      </c>
      <c r="Q225" s="5">
        <v>26152.4192</v>
      </c>
      <c r="R225" s="5">
        <v>31562281.776000001</v>
      </c>
      <c r="S225" s="6">
        <f t="shared" ref="S225:S254" si="51">SUM(O225:R225)</f>
        <v>124558783.98229998</v>
      </c>
    </row>
    <row r="226" spans="1:19" ht="25" customHeight="1" x14ac:dyDescent="0.25">
      <c r="A226" s="150"/>
      <c r="B226" s="148"/>
      <c r="C226" s="1">
        <v>24</v>
      </c>
      <c r="D226" s="5" t="s">
        <v>272</v>
      </c>
      <c r="E226" s="5">
        <v>127460829.2579</v>
      </c>
      <c r="F226" s="5">
        <v>0</v>
      </c>
      <c r="G226" s="5">
        <v>34830.172299999998</v>
      </c>
      <c r="H226" s="5">
        <v>40008482.074100003</v>
      </c>
      <c r="I226" s="6">
        <f t="shared" si="43"/>
        <v>167504141.5043</v>
      </c>
      <c r="J226" s="12"/>
      <c r="K226" s="145"/>
      <c r="L226" s="148"/>
      <c r="M226" s="13">
        <v>2</v>
      </c>
      <c r="N226" s="5" t="s">
        <v>637</v>
      </c>
      <c r="O226" s="5">
        <v>95973102.721499994</v>
      </c>
      <c r="P226" s="5">
        <v>-2734288.18</v>
      </c>
      <c r="Q226" s="5">
        <v>26225.780299999999</v>
      </c>
      <c r="R226" s="5">
        <v>30939181.960900001</v>
      </c>
      <c r="S226" s="6">
        <f t="shared" si="51"/>
        <v>124204222.2827</v>
      </c>
    </row>
    <row r="227" spans="1:19" ht="25" customHeight="1" x14ac:dyDescent="0.25">
      <c r="A227" s="150"/>
      <c r="B227" s="149"/>
      <c r="C227" s="1">
        <v>25</v>
      </c>
      <c r="D227" s="5" t="s">
        <v>273</v>
      </c>
      <c r="E227" s="5">
        <v>122406055.6767</v>
      </c>
      <c r="F227" s="5">
        <v>0</v>
      </c>
      <c r="G227" s="5">
        <v>33448.895900000003</v>
      </c>
      <c r="H227" s="5">
        <v>38307701.681299999</v>
      </c>
      <c r="I227" s="6">
        <f t="shared" si="43"/>
        <v>160747206.25389999</v>
      </c>
      <c r="J227" s="12"/>
      <c r="K227" s="145"/>
      <c r="L227" s="148"/>
      <c r="M227" s="13">
        <v>3</v>
      </c>
      <c r="N227" s="5" t="s">
        <v>865</v>
      </c>
      <c r="O227" s="5">
        <v>119566365.0079</v>
      </c>
      <c r="P227" s="5">
        <v>-2734288.18</v>
      </c>
      <c r="Q227" s="5">
        <v>32672.917000000001</v>
      </c>
      <c r="R227" s="5">
        <v>37682336.155500002</v>
      </c>
      <c r="S227" s="6">
        <f t="shared" si="51"/>
        <v>154547085.90039998</v>
      </c>
    </row>
    <row r="228" spans="1:19" ht="25" customHeight="1" x14ac:dyDescent="0.3">
      <c r="A228" s="1"/>
      <c r="B228" s="127" t="s">
        <v>824</v>
      </c>
      <c r="C228" s="128"/>
      <c r="D228" s="129"/>
      <c r="E228" s="15">
        <f>SUM(E203:E227)</f>
        <v>3134606848.5089002</v>
      </c>
      <c r="F228" s="15">
        <f t="shared" ref="F228:H228" si="52">SUM(F203:F227)</f>
        <v>0</v>
      </c>
      <c r="G228" s="15">
        <f t="shared" ref="G228" si="53">SUM(G203:G227)</f>
        <v>856568.22859999991</v>
      </c>
      <c r="H228" s="15">
        <f t="shared" si="52"/>
        <v>1055138787.2238001</v>
      </c>
      <c r="I228" s="8">
        <f t="shared" si="43"/>
        <v>4190602203.9613004</v>
      </c>
      <c r="J228" s="12"/>
      <c r="K228" s="145"/>
      <c r="L228" s="148"/>
      <c r="M228" s="13">
        <v>4</v>
      </c>
      <c r="N228" s="5" t="s">
        <v>866</v>
      </c>
      <c r="O228" s="5">
        <v>105694023.86480001</v>
      </c>
      <c r="P228" s="5">
        <v>-2734288.18</v>
      </c>
      <c r="Q228" s="5">
        <v>28882.136500000001</v>
      </c>
      <c r="R228" s="5">
        <v>31533329.1635</v>
      </c>
      <c r="S228" s="6">
        <f t="shared" si="51"/>
        <v>134521946.98480001</v>
      </c>
    </row>
    <row r="229" spans="1:19" ht="25" customHeight="1" x14ac:dyDescent="0.25">
      <c r="A229" s="150">
        <v>11</v>
      </c>
      <c r="B229" s="147" t="s">
        <v>37</v>
      </c>
      <c r="C229" s="1">
        <v>1</v>
      </c>
      <c r="D229" s="5" t="s">
        <v>274</v>
      </c>
      <c r="E229" s="5">
        <v>139000273.98010001</v>
      </c>
      <c r="F229" s="5">
        <v>-3756282.0098000001</v>
      </c>
      <c r="G229" s="5">
        <v>37983.461499999998</v>
      </c>
      <c r="H229" s="5">
        <v>40783231.360200003</v>
      </c>
      <c r="I229" s="6">
        <f t="shared" si="43"/>
        <v>176065206.792</v>
      </c>
      <c r="J229" s="12"/>
      <c r="K229" s="145"/>
      <c r="L229" s="148"/>
      <c r="M229" s="13">
        <v>5</v>
      </c>
      <c r="N229" s="5" t="s">
        <v>867</v>
      </c>
      <c r="O229" s="5">
        <v>100019709.5927</v>
      </c>
      <c r="P229" s="5">
        <v>-2734288.18</v>
      </c>
      <c r="Q229" s="5">
        <v>27331.563300000002</v>
      </c>
      <c r="R229" s="5">
        <v>31115042.274099998</v>
      </c>
      <c r="S229" s="6">
        <f t="shared" si="51"/>
        <v>128427795.25009999</v>
      </c>
    </row>
    <row r="230" spans="1:19" ht="25" customHeight="1" x14ac:dyDescent="0.25">
      <c r="A230" s="150"/>
      <c r="B230" s="148"/>
      <c r="C230" s="1">
        <v>2</v>
      </c>
      <c r="D230" s="5" t="s">
        <v>275</v>
      </c>
      <c r="E230" s="5">
        <v>130521038.8555</v>
      </c>
      <c r="F230" s="5">
        <v>-3671489.6586000002</v>
      </c>
      <c r="G230" s="5">
        <v>35666.410600000003</v>
      </c>
      <c r="H230" s="5">
        <v>41186423.297700003</v>
      </c>
      <c r="I230" s="6">
        <f t="shared" si="43"/>
        <v>168071638.9052</v>
      </c>
      <c r="J230" s="12"/>
      <c r="K230" s="145"/>
      <c r="L230" s="148"/>
      <c r="M230" s="13">
        <v>6</v>
      </c>
      <c r="N230" s="5" t="s">
        <v>638</v>
      </c>
      <c r="O230" s="5">
        <v>113917536.5457</v>
      </c>
      <c r="P230" s="5">
        <v>-2734288.18</v>
      </c>
      <c r="Q230" s="5">
        <v>31129.308099999998</v>
      </c>
      <c r="R230" s="5">
        <v>36772184.797200002</v>
      </c>
      <c r="S230" s="6">
        <f t="shared" si="51"/>
        <v>147986562.47099999</v>
      </c>
    </row>
    <row r="231" spans="1:19" ht="25" customHeight="1" x14ac:dyDescent="0.25">
      <c r="A231" s="150"/>
      <c r="B231" s="148"/>
      <c r="C231" s="1">
        <v>3</v>
      </c>
      <c r="D231" s="5" t="s">
        <v>852</v>
      </c>
      <c r="E231" s="5">
        <v>131644644.01530001</v>
      </c>
      <c r="F231" s="5">
        <v>-3682725.7102000001</v>
      </c>
      <c r="G231" s="5">
        <v>35973.449000000001</v>
      </c>
      <c r="H231" s="5">
        <v>41224449.378600001</v>
      </c>
      <c r="I231" s="6">
        <f t="shared" si="43"/>
        <v>169222341.13270003</v>
      </c>
      <c r="J231" s="12"/>
      <c r="K231" s="145"/>
      <c r="L231" s="148"/>
      <c r="M231" s="13">
        <v>7</v>
      </c>
      <c r="N231" s="5" t="s">
        <v>639</v>
      </c>
      <c r="O231" s="5">
        <v>95479821.094999999</v>
      </c>
      <c r="P231" s="5">
        <v>-2734288.18</v>
      </c>
      <c r="Q231" s="5">
        <v>26090.9853</v>
      </c>
      <c r="R231" s="5">
        <v>32191980.477200001</v>
      </c>
      <c r="S231" s="6">
        <f t="shared" si="51"/>
        <v>124963604.3775</v>
      </c>
    </row>
    <row r="232" spans="1:19" ht="25" customHeight="1" x14ac:dyDescent="0.25">
      <c r="A232" s="150"/>
      <c r="B232" s="148"/>
      <c r="C232" s="1">
        <v>4</v>
      </c>
      <c r="D232" s="5" t="s">
        <v>37</v>
      </c>
      <c r="E232" s="5">
        <v>126942221.90979999</v>
      </c>
      <c r="F232" s="5">
        <v>-3635701.4890999999</v>
      </c>
      <c r="G232" s="5">
        <v>34688.4568</v>
      </c>
      <c r="H232" s="5">
        <v>38730482.882700004</v>
      </c>
      <c r="I232" s="6">
        <f t="shared" si="43"/>
        <v>162071691.76019999</v>
      </c>
      <c r="J232" s="12"/>
      <c r="K232" s="145"/>
      <c r="L232" s="148"/>
      <c r="M232" s="13">
        <v>8</v>
      </c>
      <c r="N232" s="5" t="s">
        <v>640</v>
      </c>
      <c r="O232" s="5">
        <v>99160695.954699993</v>
      </c>
      <c r="P232" s="5">
        <v>-2734288.18</v>
      </c>
      <c r="Q232" s="5">
        <v>27096.827700000002</v>
      </c>
      <c r="R232" s="5">
        <v>31548919.0317</v>
      </c>
      <c r="S232" s="6">
        <f t="shared" si="51"/>
        <v>128002423.63409999</v>
      </c>
    </row>
    <row r="233" spans="1:19" ht="25" customHeight="1" x14ac:dyDescent="0.25">
      <c r="A233" s="150"/>
      <c r="B233" s="148"/>
      <c r="C233" s="1">
        <v>5</v>
      </c>
      <c r="D233" s="5" t="s">
        <v>276</v>
      </c>
      <c r="E233" s="5">
        <v>126530287.4118</v>
      </c>
      <c r="F233" s="5">
        <v>-3631582.1441000002</v>
      </c>
      <c r="G233" s="5">
        <v>34575.890800000001</v>
      </c>
      <c r="H233" s="5">
        <v>40279736.354699999</v>
      </c>
      <c r="I233" s="6">
        <f t="shared" si="43"/>
        <v>163213017.51319999</v>
      </c>
      <c r="J233" s="12"/>
      <c r="K233" s="145"/>
      <c r="L233" s="148"/>
      <c r="M233" s="13">
        <v>9</v>
      </c>
      <c r="N233" s="5" t="s">
        <v>641</v>
      </c>
      <c r="O233" s="5">
        <v>97529464.688099995</v>
      </c>
      <c r="P233" s="5">
        <v>-2734288.18</v>
      </c>
      <c r="Q233" s="5">
        <v>26651.074499999999</v>
      </c>
      <c r="R233" s="5">
        <v>31416941.310800001</v>
      </c>
      <c r="S233" s="6">
        <f t="shared" si="51"/>
        <v>126238768.89339998</v>
      </c>
    </row>
    <row r="234" spans="1:19" ht="25" customHeight="1" x14ac:dyDescent="0.25">
      <c r="A234" s="150"/>
      <c r="B234" s="148"/>
      <c r="C234" s="1">
        <v>6</v>
      </c>
      <c r="D234" s="5" t="s">
        <v>277</v>
      </c>
      <c r="E234" s="5">
        <v>131514565.4333</v>
      </c>
      <c r="F234" s="5">
        <v>-3681424.9243000001</v>
      </c>
      <c r="G234" s="5">
        <v>35937.9035</v>
      </c>
      <c r="H234" s="5">
        <v>39255754.212099999</v>
      </c>
      <c r="I234" s="6">
        <f t="shared" si="43"/>
        <v>167124832.62459999</v>
      </c>
      <c r="J234" s="12"/>
      <c r="K234" s="145"/>
      <c r="L234" s="148"/>
      <c r="M234" s="13">
        <v>10</v>
      </c>
      <c r="N234" s="5" t="s">
        <v>642</v>
      </c>
      <c r="O234" s="5">
        <v>110715214.9551</v>
      </c>
      <c r="P234" s="5">
        <v>-2734288.18</v>
      </c>
      <c r="Q234" s="5">
        <v>30254.236099999998</v>
      </c>
      <c r="R234" s="5">
        <v>36218125.827399999</v>
      </c>
      <c r="S234" s="6">
        <f t="shared" si="51"/>
        <v>144229306.83859998</v>
      </c>
    </row>
    <row r="235" spans="1:19" ht="25" customHeight="1" x14ac:dyDescent="0.25">
      <c r="A235" s="150"/>
      <c r="B235" s="148"/>
      <c r="C235" s="1">
        <v>7</v>
      </c>
      <c r="D235" s="5" t="s">
        <v>278</v>
      </c>
      <c r="E235" s="5">
        <v>153664750.95649999</v>
      </c>
      <c r="F235" s="5">
        <v>-3902926.7796</v>
      </c>
      <c r="G235" s="5">
        <v>41990.702499999999</v>
      </c>
      <c r="H235" s="5">
        <v>45970038.280299999</v>
      </c>
      <c r="I235" s="6">
        <f t="shared" si="43"/>
        <v>195773853.15969998</v>
      </c>
      <c r="J235" s="12"/>
      <c r="K235" s="145"/>
      <c r="L235" s="148"/>
      <c r="M235" s="13">
        <v>11</v>
      </c>
      <c r="N235" s="5" t="s">
        <v>643</v>
      </c>
      <c r="O235" s="5">
        <v>117228659.3237</v>
      </c>
      <c r="P235" s="5">
        <v>-2734288.18</v>
      </c>
      <c r="Q235" s="5">
        <v>32034.111400000002</v>
      </c>
      <c r="R235" s="5">
        <v>39073216.362300001</v>
      </c>
      <c r="S235" s="6">
        <f t="shared" si="51"/>
        <v>153599621.61739999</v>
      </c>
    </row>
    <row r="236" spans="1:19" ht="25" customHeight="1" x14ac:dyDescent="0.25">
      <c r="A236" s="150"/>
      <c r="B236" s="148"/>
      <c r="C236" s="1">
        <v>8</v>
      </c>
      <c r="D236" s="5" t="s">
        <v>279</v>
      </c>
      <c r="E236" s="5">
        <v>136112142.36210001</v>
      </c>
      <c r="F236" s="5">
        <v>-3727400.6935999999</v>
      </c>
      <c r="G236" s="5">
        <v>37194.245499999997</v>
      </c>
      <c r="H236" s="5">
        <v>40727553.259199999</v>
      </c>
      <c r="I236" s="6">
        <f t="shared" si="43"/>
        <v>173149489.17320001</v>
      </c>
      <c r="J236" s="12"/>
      <c r="K236" s="145"/>
      <c r="L236" s="148"/>
      <c r="M236" s="13">
        <v>12</v>
      </c>
      <c r="N236" s="5" t="s">
        <v>644</v>
      </c>
      <c r="O236" s="5">
        <v>135489315.17129999</v>
      </c>
      <c r="P236" s="5">
        <v>-2734288.18</v>
      </c>
      <c r="Q236" s="5">
        <v>37024.050600000002</v>
      </c>
      <c r="R236" s="5">
        <v>40791648.775399998</v>
      </c>
      <c r="S236" s="6">
        <f t="shared" si="51"/>
        <v>173583699.81729999</v>
      </c>
    </row>
    <row r="237" spans="1:19" ht="25" customHeight="1" x14ac:dyDescent="0.25">
      <c r="A237" s="150"/>
      <c r="B237" s="148"/>
      <c r="C237" s="1">
        <v>9</v>
      </c>
      <c r="D237" s="5" t="s">
        <v>280</v>
      </c>
      <c r="E237" s="5">
        <v>123148878.76279999</v>
      </c>
      <c r="F237" s="5">
        <v>-3597768.0575999999</v>
      </c>
      <c r="G237" s="5">
        <v>33651.881099999999</v>
      </c>
      <c r="H237" s="5">
        <v>38242330.287299998</v>
      </c>
      <c r="I237" s="6">
        <f t="shared" si="43"/>
        <v>157827092.87359998</v>
      </c>
      <c r="J237" s="12"/>
      <c r="K237" s="145"/>
      <c r="L237" s="148"/>
      <c r="M237" s="13">
        <v>13</v>
      </c>
      <c r="N237" s="5" t="s">
        <v>645</v>
      </c>
      <c r="O237" s="5">
        <v>126295584.90459999</v>
      </c>
      <c r="P237" s="5">
        <v>-2734288.18</v>
      </c>
      <c r="Q237" s="5">
        <v>34511.755599999997</v>
      </c>
      <c r="R237" s="5">
        <v>37954705.177100003</v>
      </c>
      <c r="S237" s="6">
        <f t="shared" si="51"/>
        <v>161550513.6573</v>
      </c>
    </row>
    <row r="238" spans="1:19" ht="25" customHeight="1" x14ac:dyDescent="0.25">
      <c r="A238" s="150"/>
      <c r="B238" s="148"/>
      <c r="C238" s="1">
        <v>10</v>
      </c>
      <c r="D238" s="5" t="s">
        <v>281</v>
      </c>
      <c r="E238" s="5">
        <v>171053259.8716</v>
      </c>
      <c r="F238" s="5">
        <v>-4076811.8687</v>
      </c>
      <c r="G238" s="5">
        <v>46742.317300000002</v>
      </c>
      <c r="H238" s="5">
        <v>47575877.200099997</v>
      </c>
      <c r="I238" s="6">
        <f t="shared" si="43"/>
        <v>214599067.5203</v>
      </c>
      <c r="J238" s="12"/>
      <c r="K238" s="145"/>
      <c r="L238" s="148"/>
      <c r="M238" s="13">
        <v>14</v>
      </c>
      <c r="N238" s="5" t="s">
        <v>646</v>
      </c>
      <c r="O238" s="5">
        <v>110090634.53210001</v>
      </c>
      <c r="P238" s="5">
        <v>-2734288.18</v>
      </c>
      <c r="Q238" s="5">
        <v>30083.562099999999</v>
      </c>
      <c r="R238" s="5">
        <v>36440590.7733</v>
      </c>
      <c r="S238" s="6">
        <f t="shared" si="51"/>
        <v>143827020.6875</v>
      </c>
    </row>
    <row r="239" spans="1:19" ht="25" customHeight="1" x14ac:dyDescent="0.25">
      <c r="A239" s="150"/>
      <c r="B239" s="148"/>
      <c r="C239" s="1">
        <v>11</v>
      </c>
      <c r="D239" s="5" t="s">
        <v>282</v>
      </c>
      <c r="E239" s="5">
        <v>132700564.74330001</v>
      </c>
      <c r="F239" s="5">
        <v>-3693284.9174000002</v>
      </c>
      <c r="G239" s="5">
        <v>36261.991699999999</v>
      </c>
      <c r="H239" s="5">
        <v>40527771.983999997</v>
      </c>
      <c r="I239" s="6">
        <f t="shared" si="43"/>
        <v>169571313.80159998</v>
      </c>
      <c r="J239" s="12"/>
      <c r="K239" s="145"/>
      <c r="L239" s="148"/>
      <c r="M239" s="13">
        <v>15</v>
      </c>
      <c r="N239" s="5" t="s">
        <v>647</v>
      </c>
      <c r="O239" s="5">
        <v>86511560.665199995</v>
      </c>
      <c r="P239" s="5">
        <v>-2734288.18</v>
      </c>
      <c r="Q239" s="5">
        <v>23640.302500000002</v>
      </c>
      <c r="R239" s="5">
        <v>28333859.262899999</v>
      </c>
      <c r="S239" s="6">
        <f t="shared" si="51"/>
        <v>112134772.05059998</v>
      </c>
    </row>
    <row r="240" spans="1:19" ht="25" customHeight="1" x14ac:dyDescent="0.25">
      <c r="A240" s="150"/>
      <c r="B240" s="148"/>
      <c r="C240" s="1">
        <v>12</v>
      </c>
      <c r="D240" s="5" t="s">
        <v>283</v>
      </c>
      <c r="E240" s="5">
        <v>146424879.7678</v>
      </c>
      <c r="F240" s="5">
        <v>-3830528.0677</v>
      </c>
      <c r="G240" s="5">
        <v>40012.322399999997</v>
      </c>
      <c r="H240" s="5">
        <v>44463265.137199998</v>
      </c>
      <c r="I240" s="6">
        <f t="shared" si="43"/>
        <v>187097629.15970001</v>
      </c>
      <c r="J240" s="12"/>
      <c r="K240" s="145"/>
      <c r="L240" s="148"/>
      <c r="M240" s="13">
        <v>16</v>
      </c>
      <c r="N240" s="5" t="s">
        <v>542</v>
      </c>
      <c r="O240" s="5">
        <v>111478333.55</v>
      </c>
      <c r="P240" s="5">
        <v>-2734288.18</v>
      </c>
      <c r="Q240" s="5">
        <v>30462.767199999998</v>
      </c>
      <c r="R240" s="5">
        <v>33257453.115699999</v>
      </c>
      <c r="S240" s="6">
        <f t="shared" si="51"/>
        <v>142031961.25289997</v>
      </c>
    </row>
    <row r="241" spans="1:19" ht="25" customHeight="1" x14ac:dyDescent="0.25">
      <c r="A241" s="150"/>
      <c r="B241" s="149"/>
      <c r="C241" s="1">
        <v>13</v>
      </c>
      <c r="D241" s="5" t="s">
        <v>284</v>
      </c>
      <c r="E241" s="5">
        <v>160371574.98710001</v>
      </c>
      <c r="F241" s="5">
        <v>-3969995.0199000002</v>
      </c>
      <c r="G241" s="5">
        <v>43823.4211</v>
      </c>
      <c r="H241" s="5">
        <v>47803208.824500002</v>
      </c>
      <c r="I241" s="6">
        <f t="shared" si="43"/>
        <v>204248612.2128</v>
      </c>
      <c r="J241" s="12"/>
      <c r="K241" s="145"/>
      <c r="L241" s="148"/>
      <c r="M241" s="13">
        <v>17</v>
      </c>
      <c r="N241" s="5" t="s">
        <v>648</v>
      </c>
      <c r="O241" s="5">
        <v>98283392.908999994</v>
      </c>
      <c r="P241" s="5">
        <v>-2734288.18</v>
      </c>
      <c r="Q241" s="5">
        <v>26857.094300000001</v>
      </c>
      <c r="R241" s="5">
        <v>30395268.778299998</v>
      </c>
      <c r="S241" s="6">
        <f t="shared" si="51"/>
        <v>125971230.60159999</v>
      </c>
    </row>
    <row r="242" spans="1:19" ht="25" customHeight="1" x14ac:dyDescent="0.3">
      <c r="A242" s="1"/>
      <c r="B242" s="127" t="s">
        <v>825</v>
      </c>
      <c r="C242" s="128"/>
      <c r="D242" s="129"/>
      <c r="E242" s="15">
        <f>SUM(E229:E241)</f>
        <v>1809629083.0569997</v>
      </c>
      <c r="F242" s="15">
        <f t="shared" ref="F242:H242" si="54">SUM(F229:F241)</f>
        <v>-48857921.340599999</v>
      </c>
      <c r="G242" s="15">
        <f t="shared" ref="G242" si="55">SUM(G229:G241)</f>
        <v>494502.45380000002</v>
      </c>
      <c r="H242" s="15">
        <f t="shared" si="54"/>
        <v>546770122.45859993</v>
      </c>
      <c r="I242" s="8">
        <f t="shared" si="43"/>
        <v>2308035786.6287994</v>
      </c>
      <c r="J242" s="12"/>
      <c r="K242" s="145"/>
      <c r="L242" s="148"/>
      <c r="M242" s="13">
        <v>18</v>
      </c>
      <c r="N242" s="5" t="s">
        <v>868</v>
      </c>
      <c r="O242" s="5">
        <v>102461501.1314</v>
      </c>
      <c r="P242" s="5">
        <v>-2734288.18</v>
      </c>
      <c r="Q242" s="5">
        <v>27998.811600000001</v>
      </c>
      <c r="R242" s="5">
        <v>34068951.127499998</v>
      </c>
      <c r="S242" s="6">
        <f t="shared" si="51"/>
        <v>133824162.89049999</v>
      </c>
    </row>
    <row r="243" spans="1:19" ht="25" customHeight="1" x14ac:dyDescent="0.25">
      <c r="A243" s="147" t="s">
        <v>38</v>
      </c>
      <c r="B243" s="147" t="s">
        <v>38</v>
      </c>
      <c r="C243" s="1">
        <v>1</v>
      </c>
      <c r="D243" s="5" t="s">
        <v>285</v>
      </c>
      <c r="E243" s="5">
        <v>166499777.9657</v>
      </c>
      <c r="F243" s="5">
        <v>0</v>
      </c>
      <c r="G243" s="5">
        <v>45498.024700000002</v>
      </c>
      <c r="H243" s="5">
        <v>51639090.747000001</v>
      </c>
      <c r="I243" s="6">
        <f t="shared" si="43"/>
        <v>218184366.7374</v>
      </c>
      <c r="J243" s="12"/>
      <c r="K243" s="145"/>
      <c r="L243" s="148"/>
      <c r="M243" s="13">
        <v>19</v>
      </c>
      <c r="N243" s="5" t="s">
        <v>649</v>
      </c>
      <c r="O243" s="5">
        <v>108577877.9878</v>
      </c>
      <c r="P243" s="5">
        <v>-2734288.18</v>
      </c>
      <c r="Q243" s="5">
        <v>29670.1836</v>
      </c>
      <c r="R243" s="5">
        <v>33818935.832400002</v>
      </c>
      <c r="S243" s="6">
        <f t="shared" si="51"/>
        <v>139692195.8238</v>
      </c>
    </row>
    <row r="244" spans="1:19" ht="25" customHeight="1" x14ac:dyDescent="0.25">
      <c r="A244" s="148"/>
      <c r="B244" s="148"/>
      <c r="C244" s="1">
        <v>2</v>
      </c>
      <c r="D244" s="5" t="s">
        <v>286</v>
      </c>
      <c r="E244" s="5">
        <v>158138558.9761</v>
      </c>
      <c r="F244" s="5">
        <v>0</v>
      </c>
      <c r="G244" s="5">
        <v>43213.2232</v>
      </c>
      <c r="H244" s="5">
        <v>58055600.082199998</v>
      </c>
      <c r="I244" s="6">
        <f t="shared" si="43"/>
        <v>216237372.28149998</v>
      </c>
      <c r="J244" s="12"/>
      <c r="K244" s="145"/>
      <c r="L244" s="148"/>
      <c r="M244" s="13">
        <v>20</v>
      </c>
      <c r="N244" s="5" t="s">
        <v>546</v>
      </c>
      <c r="O244" s="5">
        <v>107453855.48270001</v>
      </c>
      <c r="P244" s="5">
        <v>-2734288.18</v>
      </c>
      <c r="Q244" s="5">
        <v>29363.031200000001</v>
      </c>
      <c r="R244" s="5">
        <v>35133928.849699996</v>
      </c>
      <c r="S244" s="6">
        <f t="shared" si="51"/>
        <v>139882859.18360001</v>
      </c>
    </row>
    <row r="245" spans="1:19" ht="25" customHeight="1" x14ac:dyDescent="0.25">
      <c r="A245" s="148"/>
      <c r="B245" s="148"/>
      <c r="C245" s="1">
        <v>3</v>
      </c>
      <c r="D245" s="5" t="s">
        <v>287</v>
      </c>
      <c r="E245" s="5">
        <v>104643180.9315</v>
      </c>
      <c r="F245" s="5">
        <v>0</v>
      </c>
      <c r="G245" s="5">
        <v>28594.981299999999</v>
      </c>
      <c r="H245" s="5">
        <v>38705274.092200004</v>
      </c>
      <c r="I245" s="6">
        <f t="shared" si="43"/>
        <v>143377050.005</v>
      </c>
      <c r="J245" s="12"/>
      <c r="K245" s="145"/>
      <c r="L245" s="148"/>
      <c r="M245" s="13">
        <v>21</v>
      </c>
      <c r="N245" s="5" t="s">
        <v>650</v>
      </c>
      <c r="O245" s="5">
        <v>116261021.9075</v>
      </c>
      <c r="P245" s="5">
        <v>-2734288.18</v>
      </c>
      <c r="Q245" s="5">
        <v>31769.6931</v>
      </c>
      <c r="R245" s="5">
        <v>37122008.243900001</v>
      </c>
      <c r="S245" s="6">
        <f t="shared" si="51"/>
        <v>150680511.6645</v>
      </c>
    </row>
    <row r="246" spans="1:19" ht="25" customHeight="1" x14ac:dyDescent="0.25">
      <c r="A246" s="148"/>
      <c r="B246" s="148"/>
      <c r="C246" s="1">
        <v>4</v>
      </c>
      <c r="D246" s="5" t="s">
        <v>288</v>
      </c>
      <c r="E246" s="5">
        <v>107733237.9152</v>
      </c>
      <c r="F246" s="5">
        <v>0</v>
      </c>
      <c r="G246" s="5">
        <v>29439.375700000001</v>
      </c>
      <c r="H246" s="5">
        <v>39863048.649400003</v>
      </c>
      <c r="I246" s="6">
        <f t="shared" si="43"/>
        <v>147625725.94029999</v>
      </c>
      <c r="J246" s="12"/>
      <c r="K246" s="145"/>
      <c r="L246" s="148"/>
      <c r="M246" s="13">
        <v>22</v>
      </c>
      <c r="N246" s="5" t="s">
        <v>651</v>
      </c>
      <c r="O246" s="5">
        <v>105526159.8407</v>
      </c>
      <c r="P246" s="5">
        <v>-2734288.18</v>
      </c>
      <c r="Q246" s="5">
        <v>28836.2657</v>
      </c>
      <c r="R246" s="5">
        <v>33787756.095799997</v>
      </c>
      <c r="S246" s="6">
        <f t="shared" si="51"/>
        <v>136608464.02219999</v>
      </c>
    </row>
    <row r="247" spans="1:19" ht="25" customHeight="1" x14ac:dyDescent="0.25">
      <c r="A247" s="148"/>
      <c r="B247" s="148"/>
      <c r="C247" s="1">
        <v>5</v>
      </c>
      <c r="D247" s="5" t="s">
        <v>289</v>
      </c>
      <c r="E247" s="5">
        <v>128993843.3705</v>
      </c>
      <c r="F247" s="5">
        <v>0</v>
      </c>
      <c r="G247" s="5">
        <v>35249.086499999998</v>
      </c>
      <c r="H247" s="5">
        <v>43853312.5568</v>
      </c>
      <c r="I247" s="6">
        <f t="shared" si="43"/>
        <v>172882405.0138</v>
      </c>
      <c r="J247" s="12"/>
      <c r="K247" s="145"/>
      <c r="L247" s="148"/>
      <c r="M247" s="13">
        <v>23</v>
      </c>
      <c r="N247" s="5" t="s">
        <v>652</v>
      </c>
      <c r="O247" s="5">
        <v>129759222.08580001</v>
      </c>
      <c r="P247" s="5">
        <v>-2734288.18</v>
      </c>
      <c r="Q247" s="5">
        <v>35458.235200000003</v>
      </c>
      <c r="R247" s="5">
        <v>41063027.964100003</v>
      </c>
      <c r="S247" s="6">
        <f t="shared" si="51"/>
        <v>168123420.10510001</v>
      </c>
    </row>
    <row r="248" spans="1:19" ht="25" customHeight="1" x14ac:dyDescent="0.25">
      <c r="A248" s="148"/>
      <c r="B248" s="148"/>
      <c r="C248" s="1">
        <v>6</v>
      </c>
      <c r="D248" s="5" t="s">
        <v>290</v>
      </c>
      <c r="E248" s="5">
        <v>109640103.46699999</v>
      </c>
      <c r="F248" s="5">
        <v>0</v>
      </c>
      <c r="G248" s="5">
        <v>29960.449199999999</v>
      </c>
      <c r="H248" s="5">
        <v>40398878.196599998</v>
      </c>
      <c r="I248" s="6">
        <f t="shared" si="43"/>
        <v>150068942.1128</v>
      </c>
      <c r="J248" s="12"/>
      <c r="K248" s="145"/>
      <c r="L248" s="148"/>
      <c r="M248" s="13">
        <v>24</v>
      </c>
      <c r="N248" s="5" t="s">
        <v>869</v>
      </c>
      <c r="O248" s="5">
        <v>107604587.3756</v>
      </c>
      <c r="P248" s="5">
        <v>-2734288.18</v>
      </c>
      <c r="Q248" s="5">
        <v>29404.220399999998</v>
      </c>
      <c r="R248" s="5">
        <v>34887625.427900001</v>
      </c>
      <c r="S248" s="6">
        <f t="shared" si="51"/>
        <v>139787328.8439</v>
      </c>
    </row>
    <row r="249" spans="1:19" ht="25" customHeight="1" x14ac:dyDescent="0.25">
      <c r="A249" s="148"/>
      <c r="B249" s="148"/>
      <c r="C249" s="1">
        <v>7</v>
      </c>
      <c r="D249" s="5" t="s">
        <v>291</v>
      </c>
      <c r="E249" s="5">
        <v>109740948.5619</v>
      </c>
      <c r="F249" s="5">
        <v>0</v>
      </c>
      <c r="G249" s="5">
        <v>29988.006300000001</v>
      </c>
      <c r="H249" s="5">
        <v>37819786.070600003</v>
      </c>
      <c r="I249" s="6">
        <f t="shared" si="43"/>
        <v>147590722.63880002</v>
      </c>
      <c r="J249" s="12"/>
      <c r="K249" s="145"/>
      <c r="L249" s="148"/>
      <c r="M249" s="13">
        <v>25</v>
      </c>
      <c r="N249" s="5" t="s">
        <v>870</v>
      </c>
      <c r="O249" s="5">
        <v>141767704.87619999</v>
      </c>
      <c r="P249" s="5">
        <v>-2734288.18</v>
      </c>
      <c r="Q249" s="5">
        <v>38739.694499999998</v>
      </c>
      <c r="R249" s="5">
        <v>36339297.872500002</v>
      </c>
      <c r="S249" s="6">
        <f t="shared" si="51"/>
        <v>175411454.26319999</v>
      </c>
    </row>
    <row r="250" spans="1:19" ht="25" customHeight="1" x14ac:dyDescent="0.25">
      <c r="A250" s="148"/>
      <c r="B250" s="148"/>
      <c r="C250" s="1">
        <v>8</v>
      </c>
      <c r="D250" s="5" t="s">
        <v>292</v>
      </c>
      <c r="E250" s="5">
        <v>127308649.2078</v>
      </c>
      <c r="F250" s="5">
        <v>0</v>
      </c>
      <c r="G250" s="5">
        <v>34788.587299999999</v>
      </c>
      <c r="H250" s="5">
        <v>42061302.564300001</v>
      </c>
      <c r="I250" s="6">
        <f t="shared" si="43"/>
        <v>169404740.3594</v>
      </c>
      <c r="J250" s="12"/>
      <c r="K250" s="145"/>
      <c r="L250" s="148"/>
      <c r="M250" s="13">
        <v>26</v>
      </c>
      <c r="N250" s="5" t="s">
        <v>653</v>
      </c>
      <c r="O250" s="5">
        <v>97036688.453999996</v>
      </c>
      <c r="P250" s="5">
        <v>-2734288.18</v>
      </c>
      <c r="Q250" s="5">
        <v>26516.417600000001</v>
      </c>
      <c r="R250" s="5">
        <v>31594946.2619</v>
      </c>
      <c r="S250" s="6">
        <f t="shared" si="51"/>
        <v>125923862.9535</v>
      </c>
    </row>
    <row r="251" spans="1:19" ht="25" customHeight="1" x14ac:dyDescent="0.25">
      <c r="A251" s="148"/>
      <c r="B251" s="148"/>
      <c r="C251" s="1">
        <v>9</v>
      </c>
      <c r="D251" s="5" t="s">
        <v>293</v>
      </c>
      <c r="E251" s="5">
        <v>140118794.4797</v>
      </c>
      <c r="F251" s="5">
        <v>0</v>
      </c>
      <c r="G251" s="5">
        <v>38289.110399999998</v>
      </c>
      <c r="H251" s="5">
        <v>46318656.384499997</v>
      </c>
      <c r="I251" s="6">
        <f t="shared" si="43"/>
        <v>186475739.97459999</v>
      </c>
      <c r="J251" s="12"/>
      <c r="K251" s="145"/>
      <c r="L251" s="148"/>
      <c r="M251" s="13">
        <v>27</v>
      </c>
      <c r="N251" s="5" t="s">
        <v>654</v>
      </c>
      <c r="O251" s="5">
        <v>117370501.47660001</v>
      </c>
      <c r="P251" s="5">
        <v>-2734288.18</v>
      </c>
      <c r="Q251" s="5">
        <v>32072.871500000001</v>
      </c>
      <c r="R251" s="5">
        <v>36145538.080899999</v>
      </c>
      <c r="S251" s="6">
        <f t="shared" si="51"/>
        <v>150813824.24900001</v>
      </c>
    </row>
    <row r="252" spans="1:19" ht="25" customHeight="1" x14ac:dyDescent="0.25">
      <c r="A252" s="148"/>
      <c r="B252" s="148"/>
      <c r="C252" s="1">
        <v>10</v>
      </c>
      <c r="D252" s="5" t="s">
        <v>294</v>
      </c>
      <c r="E252" s="5">
        <v>101956984.6344</v>
      </c>
      <c r="F252" s="5">
        <v>0</v>
      </c>
      <c r="G252" s="5">
        <v>27860.946499999998</v>
      </c>
      <c r="H252" s="5">
        <v>35762913.289399996</v>
      </c>
      <c r="I252" s="6">
        <f t="shared" si="43"/>
        <v>137747758.87029999</v>
      </c>
      <c r="J252" s="12"/>
      <c r="K252" s="145"/>
      <c r="L252" s="148"/>
      <c r="M252" s="13">
        <v>28</v>
      </c>
      <c r="N252" s="5" t="s">
        <v>655</v>
      </c>
      <c r="O252" s="5">
        <v>117746832.9588</v>
      </c>
      <c r="P252" s="5">
        <v>-2734288.18</v>
      </c>
      <c r="Q252" s="5">
        <v>32175.708500000001</v>
      </c>
      <c r="R252" s="5">
        <v>37535923.371299997</v>
      </c>
      <c r="S252" s="6">
        <f t="shared" si="51"/>
        <v>152580643.85859999</v>
      </c>
    </row>
    <row r="253" spans="1:19" ht="25" customHeight="1" x14ac:dyDescent="0.25">
      <c r="A253" s="148"/>
      <c r="B253" s="148"/>
      <c r="C253" s="1">
        <v>11</v>
      </c>
      <c r="D253" s="5" t="s">
        <v>295</v>
      </c>
      <c r="E253" s="5">
        <v>174946815.05669999</v>
      </c>
      <c r="F253" s="5">
        <v>0</v>
      </c>
      <c r="G253" s="5">
        <v>47806.277099999999</v>
      </c>
      <c r="H253" s="5">
        <v>60629743.0436</v>
      </c>
      <c r="I253" s="6">
        <f t="shared" si="43"/>
        <v>235624364.37739998</v>
      </c>
      <c r="J253" s="12"/>
      <c r="K253" s="145"/>
      <c r="L253" s="148"/>
      <c r="M253" s="13">
        <v>29</v>
      </c>
      <c r="N253" s="5" t="s">
        <v>656</v>
      </c>
      <c r="O253" s="5">
        <v>103761522.6759</v>
      </c>
      <c r="P253" s="5">
        <v>-2734288.18</v>
      </c>
      <c r="Q253" s="5">
        <v>28354.057799999999</v>
      </c>
      <c r="R253" s="5">
        <v>33779507.488200001</v>
      </c>
      <c r="S253" s="6">
        <f t="shared" si="51"/>
        <v>134835096.04189998</v>
      </c>
    </row>
    <row r="254" spans="1:19" ht="25" customHeight="1" x14ac:dyDescent="0.25">
      <c r="A254" s="148"/>
      <c r="B254" s="148"/>
      <c r="C254" s="1">
        <v>12</v>
      </c>
      <c r="D254" s="5" t="s">
        <v>296</v>
      </c>
      <c r="E254" s="5">
        <v>180048105.56560001</v>
      </c>
      <c r="F254" s="5">
        <v>0</v>
      </c>
      <c r="G254" s="5">
        <v>49200.264799999997</v>
      </c>
      <c r="H254" s="5">
        <v>60923805.903099999</v>
      </c>
      <c r="I254" s="6">
        <f t="shared" si="43"/>
        <v>241021111.7335</v>
      </c>
      <c r="J254" s="12"/>
      <c r="K254" s="146"/>
      <c r="L254" s="149"/>
      <c r="M254" s="13">
        <v>30</v>
      </c>
      <c r="N254" s="5" t="s">
        <v>657</v>
      </c>
      <c r="O254" s="5">
        <v>115442462.84810001</v>
      </c>
      <c r="P254" s="5">
        <v>-2734288.18</v>
      </c>
      <c r="Q254" s="5">
        <v>31546.012200000001</v>
      </c>
      <c r="R254" s="5">
        <v>38202163.403899997</v>
      </c>
      <c r="S254" s="6">
        <f t="shared" si="51"/>
        <v>150941884.08419999</v>
      </c>
    </row>
    <row r="255" spans="1:19" ht="25" customHeight="1" x14ac:dyDescent="0.3">
      <c r="A255" s="148"/>
      <c r="B255" s="148"/>
      <c r="C255" s="1">
        <v>13</v>
      </c>
      <c r="D255" s="5" t="s">
        <v>297</v>
      </c>
      <c r="E255" s="5">
        <v>141123014.0072</v>
      </c>
      <c r="F255" s="5">
        <v>0</v>
      </c>
      <c r="G255" s="5">
        <v>38563.525199999996</v>
      </c>
      <c r="H255" s="5">
        <v>45090273.746600002</v>
      </c>
      <c r="I255" s="6">
        <f t="shared" si="43"/>
        <v>186251851.27900001</v>
      </c>
      <c r="J255" s="12"/>
      <c r="K255" s="19"/>
      <c r="L255" s="127" t="s">
        <v>843</v>
      </c>
      <c r="M255" s="128"/>
      <c r="N255" s="129"/>
      <c r="O255" s="15">
        <f>SUM(O225:O254)</f>
        <v>3289907992.5496006</v>
      </c>
      <c r="P255" s="15">
        <f t="shared" ref="P255:S255" si="56">SUM(P225:P254)</f>
        <v>-82028645.400000036</v>
      </c>
      <c r="Q255" s="15">
        <f t="shared" ref="Q255" si="57">SUM(Q225:Q254)</f>
        <v>899006.09459999984</v>
      </c>
      <c r="R255" s="15">
        <f t="shared" si="56"/>
        <v>1040706675.0392998</v>
      </c>
      <c r="S255" s="15">
        <f t="shared" si="56"/>
        <v>4249485028.2835007</v>
      </c>
    </row>
    <row r="256" spans="1:19" ht="25" customHeight="1" x14ac:dyDescent="0.25">
      <c r="A256" s="148"/>
      <c r="B256" s="148"/>
      <c r="C256" s="1">
        <v>14</v>
      </c>
      <c r="D256" s="5" t="s">
        <v>298</v>
      </c>
      <c r="E256" s="5">
        <v>134585520.229</v>
      </c>
      <c r="F256" s="5">
        <v>0</v>
      </c>
      <c r="G256" s="5">
        <v>36777.078000000001</v>
      </c>
      <c r="H256" s="5">
        <v>42709065.715999998</v>
      </c>
      <c r="I256" s="6">
        <f t="shared" si="43"/>
        <v>177331363.023</v>
      </c>
      <c r="J256" s="12"/>
      <c r="K256" s="144">
        <v>30</v>
      </c>
      <c r="L256" s="147" t="s">
        <v>56</v>
      </c>
      <c r="M256" s="13">
        <v>1</v>
      </c>
      <c r="N256" s="5" t="s">
        <v>658</v>
      </c>
      <c r="O256" s="5">
        <v>113617329.5326</v>
      </c>
      <c r="P256" s="5">
        <v>-2536017.62</v>
      </c>
      <c r="Q256" s="5">
        <v>31047.273000000001</v>
      </c>
      <c r="R256" s="5">
        <v>41858412.763700001</v>
      </c>
      <c r="S256" s="6">
        <f t="shared" ref="S256:S288" si="58">SUM(O256:R256)</f>
        <v>152970771.94929999</v>
      </c>
    </row>
    <row r="257" spans="1:19" ht="25" customHeight="1" x14ac:dyDescent="0.25">
      <c r="A257" s="148"/>
      <c r="B257" s="148"/>
      <c r="C257" s="1">
        <v>15</v>
      </c>
      <c r="D257" s="5" t="s">
        <v>299</v>
      </c>
      <c r="E257" s="5">
        <v>146889021.61019999</v>
      </c>
      <c r="F257" s="5">
        <v>0</v>
      </c>
      <c r="G257" s="5">
        <v>40139.154600000002</v>
      </c>
      <c r="H257" s="5">
        <v>41183650.719899997</v>
      </c>
      <c r="I257" s="6">
        <f t="shared" si="43"/>
        <v>188112811.48469996</v>
      </c>
      <c r="J257" s="12"/>
      <c r="K257" s="145"/>
      <c r="L257" s="148"/>
      <c r="M257" s="13">
        <v>2</v>
      </c>
      <c r="N257" s="5" t="s">
        <v>659</v>
      </c>
      <c r="O257" s="5">
        <v>131943613.8584</v>
      </c>
      <c r="P257" s="5">
        <v>-2536017.62</v>
      </c>
      <c r="Q257" s="5">
        <v>36055.146000000001</v>
      </c>
      <c r="R257" s="5">
        <v>48225182.995300002</v>
      </c>
      <c r="S257" s="6">
        <f t="shared" si="58"/>
        <v>177668834.37970001</v>
      </c>
    </row>
    <row r="258" spans="1:19" ht="25" customHeight="1" x14ac:dyDescent="0.25">
      <c r="A258" s="148"/>
      <c r="B258" s="148"/>
      <c r="C258" s="1">
        <v>16</v>
      </c>
      <c r="D258" s="5" t="s">
        <v>300</v>
      </c>
      <c r="E258" s="5">
        <v>128852185.76100001</v>
      </c>
      <c r="F258" s="5">
        <v>0</v>
      </c>
      <c r="G258" s="5">
        <v>35210.376900000003</v>
      </c>
      <c r="H258" s="5">
        <v>42753278.252499998</v>
      </c>
      <c r="I258" s="6">
        <f t="shared" si="43"/>
        <v>171640674.39039999</v>
      </c>
      <c r="J258" s="12"/>
      <c r="K258" s="145"/>
      <c r="L258" s="148"/>
      <c r="M258" s="13">
        <v>3</v>
      </c>
      <c r="N258" s="5" t="s">
        <v>660</v>
      </c>
      <c r="O258" s="5">
        <v>131430256.7887</v>
      </c>
      <c r="P258" s="5">
        <v>-2536017.62</v>
      </c>
      <c r="Q258" s="5">
        <v>35914.865100000003</v>
      </c>
      <c r="R258" s="5">
        <v>44789060.543799996</v>
      </c>
      <c r="S258" s="6">
        <f t="shared" si="58"/>
        <v>173719214.5776</v>
      </c>
    </row>
    <row r="259" spans="1:19" ht="25" customHeight="1" x14ac:dyDescent="0.25">
      <c r="A259" s="148"/>
      <c r="B259" s="148"/>
      <c r="C259" s="1">
        <v>17</v>
      </c>
      <c r="D259" s="5" t="s">
        <v>301</v>
      </c>
      <c r="E259" s="5">
        <v>105676288.7933</v>
      </c>
      <c r="F259" s="5">
        <v>0</v>
      </c>
      <c r="G259" s="5">
        <v>28877.290199999999</v>
      </c>
      <c r="H259" s="5">
        <v>38051819.401299998</v>
      </c>
      <c r="I259" s="6">
        <f t="shared" si="43"/>
        <v>143756985.48479998</v>
      </c>
      <c r="J259" s="12"/>
      <c r="K259" s="145"/>
      <c r="L259" s="148"/>
      <c r="M259" s="13">
        <v>4</v>
      </c>
      <c r="N259" s="5" t="s">
        <v>871</v>
      </c>
      <c r="O259" s="5">
        <v>140812056.65979999</v>
      </c>
      <c r="P259" s="5">
        <v>-2536017.62</v>
      </c>
      <c r="Q259" s="5">
        <v>38478.5524</v>
      </c>
      <c r="R259" s="5">
        <v>39929805.829999998</v>
      </c>
      <c r="S259" s="6">
        <f t="shared" si="58"/>
        <v>178244323.42219996</v>
      </c>
    </row>
    <row r="260" spans="1:19" ht="25" customHeight="1" x14ac:dyDescent="0.25">
      <c r="A260" s="149"/>
      <c r="B260" s="149"/>
      <c r="C260" s="1">
        <v>18</v>
      </c>
      <c r="D260" s="5" t="s">
        <v>302</v>
      </c>
      <c r="E260" s="5">
        <v>131503480.12369999</v>
      </c>
      <c r="F260" s="5">
        <v>0</v>
      </c>
      <c r="G260" s="5">
        <v>35934.874300000003</v>
      </c>
      <c r="H260" s="5">
        <v>39984055.7223</v>
      </c>
      <c r="I260" s="6">
        <f t="shared" si="43"/>
        <v>171523470.72029999</v>
      </c>
      <c r="J260" s="12"/>
      <c r="K260" s="145"/>
      <c r="L260" s="148"/>
      <c r="M260" s="13">
        <v>5</v>
      </c>
      <c r="N260" s="5" t="s">
        <v>661</v>
      </c>
      <c r="O260" s="5">
        <v>142867957.1243</v>
      </c>
      <c r="P260" s="5">
        <v>-2536017.62</v>
      </c>
      <c r="Q260" s="5">
        <v>39040.3514</v>
      </c>
      <c r="R260" s="5">
        <v>54016860.307800002</v>
      </c>
      <c r="S260" s="6">
        <f t="shared" si="58"/>
        <v>194387840.16349998</v>
      </c>
    </row>
    <row r="261" spans="1:19" ht="25" customHeight="1" x14ac:dyDescent="0.3">
      <c r="A261" s="1"/>
      <c r="B261" s="127" t="s">
        <v>826</v>
      </c>
      <c r="C261" s="128"/>
      <c r="D261" s="129"/>
      <c r="E261" s="15">
        <f>SUM(E243:E260)</f>
        <v>2398398510.6565003</v>
      </c>
      <c r="F261" s="15">
        <f t="shared" ref="F261:H261" si="59">SUM(F243:F260)</f>
        <v>0</v>
      </c>
      <c r="G261" s="15">
        <f t="shared" ref="G261" si="60">SUM(G243:G260)</f>
        <v>655390.63220000011</v>
      </c>
      <c r="H261" s="15">
        <f t="shared" si="59"/>
        <v>805803555.13829994</v>
      </c>
      <c r="I261" s="8">
        <f t="shared" si="43"/>
        <v>3204857456.427</v>
      </c>
      <c r="J261" s="12"/>
      <c r="K261" s="145"/>
      <c r="L261" s="148"/>
      <c r="M261" s="13">
        <v>6</v>
      </c>
      <c r="N261" s="5" t="s">
        <v>662</v>
      </c>
      <c r="O261" s="5">
        <v>146839178.94589999</v>
      </c>
      <c r="P261" s="5">
        <v>-2536017.62</v>
      </c>
      <c r="Q261" s="5">
        <v>40125.534500000002</v>
      </c>
      <c r="R261" s="5">
        <v>56097324.106700003</v>
      </c>
      <c r="S261" s="6">
        <f t="shared" si="58"/>
        <v>200440610.96709999</v>
      </c>
    </row>
    <row r="262" spans="1:19" ht="25" customHeight="1" x14ac:dyDescent="0.25">
      <c r="A262" s="150">
        <v>13</v>
      </c>
      <c r="B262" s="147" t="s">
        <v>39</v>
      </c>
      <c r="C262" s="1">
        <v>1</v>
      </c>
      <c r="D262" s="5" t="s">
        <v>303</v>
      </c>
      <c r="E262" s="5">
        <v>154519387.2978</v>
      </c>
      <c r="F262" s="5">
        <v>0</v>
      </c>
      <c r="G262" s="5">
        <v>42224.241900000001</v>
      </c>
      <c r="H262" s="5">
        <v>51577645.771300003</v>
      </c>
      <c r="I262" s="6">
        <f t="shared" si="43"/>
        <v>206139257.31099999</v>
      </c>
      <c r="J262" s="12"/>
      <c r="K262" s="145"/>
      <c r="L262" s="148"/>
      <c r="M262" s="13">
        <v>7</v>
      </c>
      <c r="N262" s="5" t="s">
        <v>663</v>
      </c>
      <c r="O262" s="5">
        <v>159194277.64160001</v>
      </c>
      <c r="P262" s="5">
        <v>-2536017.62</v>
      </c>
      <c r="Q262" s="5">
        <v>43501.710700000003</v>
      </c>
      <c r="R262" s="5">
        <v>58044325.435199998</v>
      </c>
      <c r="S262" s="6">
        <f t="shared" si="58"/>
        <v>214746087.16750002</v>
      </c>
    </row>
    <row r="263" spans="1:19" ht="25" customHeight="1" x14ac:dyDescent="0.25">
      <c r="A263" s="150"/>
      <c r="B263" s="148"/>
      <c r="C263" s="1">
        <v>2</v>
      </c>
      <c r="D263" s="5" t="s">
        <v>304</v>
      </c>
      <c r="E263" s="5">
        <v>117578812.31479999</v>
      </c>
      <c r="F263" s="5">
        <v>0</v>
      </c>
      <c r="G263" s="5">
        <v>32129.7948</v>
      </c>
      <c r="H263" s="5">
        <v>38344569.634199999</v>
      </c>
      <c r="I263" s="6">
        <f t="shared" si="43"/>
        <v>155955511.74379998</v>
      </c>
      <c r="J263" s="12"/>
      <c r="K263" s="145"/>
      <c r="L263" s="148"/>
      <c r="M263" s="13">
        <v>8</v>
      </c>
      <c r="N263" s="5" t="s">
        <v>664</v>
      </c>
      <c r="O263" s="5">
        <v>117161146.1172</v>
      </c>
      <c r="P263" s="5">
        <v>-2536017.62</v>
      </c>
      <c r="Q263" s="5">
        <v>32015.6626</v>
      </c>
      <c r="R263" s="5">
        <v>43397685.420500003</v>
      </c>
      <c r="S263" s="6">
        <f t="shared" si="58"/>
        <v>158054829.5803</v>
      </c>
    </row>
    <row r="264" spans="1:19" ht="25" customHeight="1" x14ac:dyDescent="0.25">
      <c r="A264" s="150"/>
      <c r="B264" s="148"/>
      <c r="C264" s="1">
        <v>3</v>
      </c>
      <c r="D264" s="5" t="s">
        <v>305</v>
      </c>
      <c r="E264" s="5">
        <v>112109744.316</v>
      </c>
      <c r="F264" s="5">
        <v>0</v>
      </c>
      <c r="G264" s="5">
        <v>30635.3076</v>
      </c>
      <c r="H264" s="5">
        <v>33292132.531300001</v>
      </c>
      <c r="I264" s="6">
        <f t="shared" ref="I264:I327" si="61">SUM(E264:H264)</f>
        <v>145432512.15490001</v>
      </c>
      <c r="J264" s="12"/>
      <c r="K264" s="145"/>
      <c r="L264" s="148"/>
      <c r="M264" s="13">
        <v>9</v>
      </c>
      <c r="N264" s="5" t="s">
        <v>665</v>
      </c>
      <c r="O264" s="5">
        <v>139045554.6972</v>
      </c>
      <c r="P264" s="5">
        <v>-2536017.62</v>
      </c>
      <c r="Q264" s="5">
        <v>37995.834999999999</v>
      </c>
      <c r="R264" s="5">
        <v>52736099.0119</v>
      </c>
      <c r="S264" s="6">
        <f t="shared" si="58"/>
        <v>189283631.92410001</v>
      </c>
    </row>
    <row r="265" spans="1:19" ht="25" customHeight="1" x14ac:dyDescent="0.25">
      <c r="A265" s="150"/>
      <c r="B265" s="148"/>
      <c r="C265" s="1">
        <v>4</v>
      </c>
      <c r="D265" s="5" t="s">
        <v>306</v>
      </c>
      <c r="E265" s="5">
        <v>115759397.2958</v>
      </c>
      <c r="F265" s="5">
        <v>0</v>
      </c>
      <c r="G265" s="5">
        <v>31632.618299999998</v>
      </c>
      <c r="H265" s="5">
        <v>37500077.192199998</v>
      </c>
      <c r="I265" s="6">
        <f t="shared" si="61"/>
        <v>153291107.1063</v>
      </c>
      <c r="J265" s="12"/>
      <c r="K265" s="145"/>
      <c r="L265" s="148"/>
      <c r="M265" s="13">
        <v>10</v>
      </c>
      <c r="N265" s="5" t="s">
        <v>666</v>
      </c>
      <c r="O265" s="5">
        <v>145574306.32789999</v>
      </c>
      <c r="P265" s="5">
        <v>-2536017.62</v>
      </c>
      <c r="Q265" s="5">
        <v>39779.893199999999</v>
      </c>
      <c r="R265" s="5">
        <v>54100336.216300003</v>
      </c>
      <c r="S265" s="6">
        <f t="shared" si="58"/>
        <v>197178404.81740001</v>
      </c>
    </row>
    <row r="266" spans="1:19" ht="25" customHeight="1" x14ac:dyDescent="0.25">
      <c r="A266" s="150"/>
      <c r="B266" s="148"/>
      <c r="C266" s="1">
        <v>5</v>
      </c>
      <c r="D266" s="5" t="s">
        <v>307</v>
      </c>
      <c r="E266" s="5">
        <v>122611759.87620001</v>
      </c>
      <c r="F266" s="5">
        <v>0</v>
      </c>
      <c r="G266" s="5">
        <v>33505.107000000004</v>
      </c>
      <c r="H266" s="5">
        <v>39753761.749799997</v>
      </c>
      <c r="I266" s="6">
        <f t="shared" si="61"/>
        <v>162399026.73299998</v>
      </c>
      <c r="J266" s="12"/>
      <c r="K266" s="145"/>
      <c r="L266" s="148"/>
      <c r="M266" s="13">
        <v>11</v>
      </c>
      <c r="N266" s="5" t="s">
        <v>851</v>
      </c>
      <c r="O266" s="5">
        <v>105284548.1489</v>
      </c>
      <c r="P266" s="5">
        <v>-2536017.62</v>
      </c>
      <c r="Q266" s="5">
        <v>28770.242399999999</v>
      </c>
      <c r="R266" s="5">
        <v>39285342.121299997</v>
      </c>
      <c r="S266" s="6">
        <f t="shared" si="58"/>
        <v>142062642.8926</v>
      </c>
    </row>
    <row r="267" spans="1:19" ht="25" customHeight="1" x14ac:dyDescent="0.25">
      <c r="A267" s="150"/>
      <c r="B267" s="148"/>
      <c r="C267" s="1">
        <v>6</v>
      </c>
      <c r="D267" s="5" t="s">
        <v>308</v>
      </c>
      <c r="E267" s="5">
        <v>124991441.34289999</v>
      </c>
      <c r="F267" s="5">
        <v>0</v>
      </c>
      <c r="G267" s="5">
        <v>34155.383000000002</v>
      </c>
      <c r="H267" s="5">
        <v>40959295.744800001</v>
      </c>
      <c r="I267" s="6">
        <f t="shared" si="61"/>
        <v>165984892.4707</v>
      </c>
      <c r="J267" s="12"/>
      <c r="K267" s="145"/>
      <c r="L267" s="148"/>
      <c r="M267" s="13">
        <v>12</v>
      </c>
      <c r="N267" s="5" t="s">
        <v>667</v>
      </c>
      <c r="O267" s="5">
        <v>109799191.03560001</v>
      </c>
      <c r="P267" s="5">
        <v>-2536017.62</v>
      </c>
      <c r="Q267" s="5">
        <v>30003.921699999999</v>
      </c>
      <c r="R267" s="5">
        <v>39129690.896600001</v>
      </c>
      <c r="S267" s="6">
        <f t="shared" si="58"/>
        <v>146422868.23390001</v>
      </c>
    </row>
    <row r="268" spans="1:19" ht="25" customHeight="1" x14ac:dyDescent="0.25">
      <c r="A268" s="150"/>
      <c r="B268" s="148"/>
      <c r="C268" s="1">
        <v>7</v>
      </c>
      <c r="D268" s="5" t="s">
        <v>309</v>
      </c>
      <c r="E268" s="5">
        <v>102993723.8064</v>
      </c>
      <c r="F268" s="5">
        <v>0</v>
      </c>
      <c r="G268" s="5">
        <v>28144.2477</v>
      </c>
      <c r="H268" s="5">
        <v>33864833.354199998</v>
      </c>
      <c r="I268" s="6">
        <f t="shared" si="61"/>
        <v>136886701.40830001</v>
      </c>
      <c r="J268" s="12"/>
      <c r="K268" s="145"/>
      <c r="L268" s="148"/>
      <c r="M268" s="13">
        <v>13</v>
      </c>
      <c r="N268" s="5" t="s">
        <v>872</v>
      </c>
      <c r="O268" s="5">
        <v>107636496.55840001</v>
      </c>
      <c r="P268" s="5">
        <v>-2536017.62</v>
      </c>
      <c r="Q268" s="5">
        <v>29412.94</v>
      </c>
      <c r="R268" s="5">
        <v>39308603.194600001</v>
      </c>
      <c r="S268" s="6">
        <f t="shared" si="58"/>
        <v>144438495.07300001</v>
      </c>
    </row>
    <row r="269" spans="1:19" ht="25" customHeight="1" x14ac:dyDescent="0.25">
      <c r="A269" s="150"/>
      <c r="B269" s="148"/>
      <c r="C269" s="1">
        <v>8</v>
      </c>
      <c r="D269" s="5" t="s">
        <v>310</v>
      </c>
      <c r="E269" s="5">
        <v>126880028.62100001</v>
      </c>
      <c r="F269" s="5">
        <v>0</v>
      </c>
      <c r="G269" s="5">
        <v>34671.4617</v>
      </c>
      <c r="H269" s="5">
        <v>39245400.065899998</v>
      </c>
      <c r="I269" s="6">
        <f t="shared" si="61"/>
        <v>166160100.14860001</v>
      </c>
      <c r="J269" s="12"/>
      <c r="K269" s="145"/>
      <c r="L269" s="148"/>
      <c r="M269" s="13">
        <v>14</v>
      </c>
      <c r="N269" s="5" t="s">
        <v>668</v>
      </c>
      <c r="O269" s="5">
        <v>159868609.13249999</v>
      </c>
      <c r="P269" s="5">
        <v>-2536017.62</v>
      </c>
      <c r="Q269" s="5">
        <v>43685.979800000001</v>
      </c>
      <c r="R269" s="5">
        <v>53722302.531800002</v>
      </c>
      <c r="S269" s="6">
        <f t="shared" si="58"/>
        <v>211098580.02409998</v>
      </c>
    </row>
    <row r="270" spans="1:19" ht="25" customHeight="1" x14ac:dyDescent="0.25">
      <c r="A270" s="150"/>
      <c r="B270" s="148"/>
      <c r="C270" s="1">
        <v>9</v>
      </c>
      <c r="D270" s="5" t="s">
        <v>311</v>
      </c>
      <c r="E270" s="5">
        <v>135756587.39480001</v>
      </c>
      <c r="F270" s="5">
        <v>0</v>
      </c>
      <c r="G270" s="5">
        <v>37097.085899999998</v>
      </c>
      <c r="H270" s="5">
        <v>44383540.201399997</v>
      </c>
      <c r="I270" s="6">
        <f t="shared" si="61"/>
        <v>180177224.6821</v>
      </c>
      <c r="J270" s="12"/>
      <c r="K270" s="145"/>
      <c r="L270" s="148"/>
      <c r="M270" s="13">
        <v>15</v>
      </c>
      <c r="N270" s="5" t="s">
        <v>873</v>
      </c>
      <c r="O270" s="5">
        <v>109015456.05400001</v>
      </c>
      <c r="P270" s="5">
        <v>-2536017.62</v>
      </c>
      <c r="Q270" s="5">
        <v>29789.7569</v>
      </c>
      <c r="R270" s="5">
        <v>40543007.316</v>
      </c>
      <c r="S270" s="6">
        <f t="shared" si="58"/>
        <v>147052235.50690001</v>
      </c>
    </row>
    <row r="271" spans="1:19" ht="25" customHeight="1" x14ac:dyDescent="0.25">
      <c r="A271" s="150"/>
      <c r="B271" s="148"/>
      <c r="C271" s="1">
        <v>10</v>
      </c>
      <c r="D271" s="5" t="s">
        <v>312</v>
      </c>
      <c r="E271" s="5">
        <v>118545313.14380001</v>
      </c>
      <c r="F271" s="5">
        <v>0</v>
      </c>
      <c r="G271" s="5">
        <v>32393.902600000001</v>
      </c>
      <c r="H271" s="5">
        <v>38275446.302900001</v>
      </c>
      <c r="I271" s="6">
        <f t="shared" si="61"/>
        <v>156853153.34930003</v>
      </c>
      <c r="J271" s="12"/>
      <c r="K271" s="145"/>
      <c r="L271" s="148"/>
      <c r="M271" s="13">
        <v>16</v>
      </c>
      <c r="N271" s="5" t="s">
        <v>669</v>
      </c>
      <c r="O271" s="5">
        <v>114396247.27860001</v>
      </c>
      <c r="P271" s="5">
        <v>-2536017.62</v>
      </c>
      <c r="Q271" s="5">
        <v>31260.121500000001</v>
      </c>
      <c r="R271" s="5">
        <v>40899924.565200001</v>
      </c>
      <c r="S271" s="6">
        <f t="shared" si="58"/>
        <v>152791414.34530002</v>
      </c>
    </row>
    <row r="272" spans="1:19" ht="25" customHeight="1" x14ac:dyDescent="0.25">
      <c r="A272" s="150"/>
      <c r="B272" s="148"/>
      <c r="C272" s="1">
        <v>11</v>
      </c>
      <c r="D272" s="5" t="s">
        <v>313</v>
      </c>
      <c r="E272" s="5">
        <v>127040849.05400001</v>
      </c>
      <c r="F272" s="5">
        <v>0</v>
      </c>
      <c r="G272" s="5">
        <v>34715.407800000001</v>
      </c>
      <c r="H272" s="5">
        <v>40014335.262699999</v>
      </c>
      <c r="I272" s="6">
        <f t="shared" si="61"/>
        <v>167089899.7245</v>
      </c>
      <c r="J272" s="12"/>
      <c r="K272" s="145"/>
      <c r="L272" s="148"/>
      <c r="M272" s="13">
        <v>17</v>
      </c>
      <c r="N272" s="5" t="s">
        <v>670</v>
      </c>
      <c r="O272" s="5">
        <v>149460626.4928</v>
      </c>
      <c r="P272" s="5">
        <v>-2536017.62</v>
      </c>
      <c r="Q272" s="5">
        <v>40841.875999999997</v>
      </c>
      <c r="R272" s="5">
        <v>51983826.002300002</v>
      </c>
      <c r="S272" s="6">
        <f t="shared" si="58"/>
        <v>198949276.75109997</v>
      </c>
    </row>
    <row r="273" spans="1:19" ht="25" customHeight="1" x14ac:dyDescent="0.25">
      <c r="A273" s="150"/>
      <c r="B273" s="148"/>
      <c r="C273" s="1">
        <v>12</v>
      </c>
      <c r="D273" s="5" t="s">
        <v>314</v>
      </c>
      <c r="E273" s="5">
        <v>89152222.653799996</v>
      </c>
      <c r="F273" s="5">
        <v>0</v>
      </c>
      <c r="G273" s="5">
        <v>24361.894499999999</v>
      </c>
      <c r="H273" s="5">
        <v>29711329.503199998</v>
      </c>
      <c r="I273" s="6">
        <f t="shared" si="61"/>
        <v>118887914.05149999</v>
      </c>
      <c r="J273" s="12"/>
      <c r="K273" s="145"/>
      <c r="L273" s="148"/>
      <c r="M273" s="13">
        <v>18</v>
      </c>
      <c r="N273" s="5" t="s">
        <v>671</v>
      </c>
      <c r="O273" s="5">
        <v>129234894.9642</v>
      </c>
      <c r="P273" s="5">
        <v>-2536017.62</v>
      </c>
      <c r="Q273" s="5">
        <v>35314.956700000002</v>
      </c>
      <c r="R273" s="5">
        <v>41403007.140299998</v>
      </c>
      <c r="S273" s="6">
        <f t="shared" si="58"/>
        <v>168137199.44119999</v>
      </c>
    </row>
    <row r="274" spans="1:19" ht="25" customHeight="1" x14ac:dyDescent="0.25">
      <c r="A274" s="150"/>
      <c r="B274" s="148"/>
      <c r="C274" s="1">
        <v>13</v>
      </c>
      <c r="D274" s="5" t="s">
        <v>315</v>
      </c>
      <c r="E274" s="5">
        <v>112994426.2737</v>
      </c>
      <c r="F274" s="5">
        <v>0</v>
      </c>
      <c r="G274" s="5">
        <v>30877.057400000002</v>
      </c>
      <c r="H274" s="5">
        <v>36773704.810400002</v>
      </c>
      <c r="I274" s="6">
        <f t="shared" si="61"/>
        <v>149799008.1415</v>
      </c>
      <c r="J274" s="12"/>
      <c r="K274" s="145"/>
      <c r="L274" s="148"/>
      <c r="M274" s="13">
        <v>19</v>
      </c>
      <c r="N274" s="5" t="s">
        <v>672</v>
      </c>
      <c r="O274" s="5">
        <v>118639523.1231</v>
      </c>
      <c r="P274" s="5">
        <v>-2536017.62</v>
      </c>
      <c r="Q274" s="5">
        <v>32419.6466</v>
      </c>
      <c r="R274" s="5">
        <v>39285424.607299998</v>
      </c>
      <c r="S274" s="6">
        <f t="shared" si="58"/>
        <v>155421349.75699997</v>
      </c>
    </row>
    <row r="275" spans="1:19" ht="25" customHeight="1" x14ac:dyDescent="0.25">
      <c r="A275" s="150"/>
      <c r="B275" s="148"/>
      <c r="C275" s="1">
        <v>14</v>
      </c>
      <c r="D275" s="5" t="s">
        <v>316</v>
      </c>
      <c r="E275" s="5">
        <v>110264157.763</v>
      </c>
      <c r="F275" s="5">
        <v>0</v>
      </c>
      <c r="G275" s="5">
        <v>30130.9794</v>
      </c>
      <c r="H275" s="5">
        <v>35503831.6765</v>
      </c>
      <c r="I275" s="6">
        <f t="shared" si="61"/>
        <v>145798120.41889998</v>
      </c>
      <c r="J275" s="12"/>
      <c r="K275" s="145"/>
      <c r="L275" s="148"/>
      <c r="M275" s="13">
        <v>20</v>
      </c>
      <c r="N275" s="5" t="s">
        <v>874</v>
      </c>
      <c r="O275" s="5">
        <v>107124724.46269999</v>
      </c>
      <c r="P275" s="5">
        <v>-2536017.62</v>
      </c>
      <c r="Q275" s="5">
        <v>29273.0923</v>
      </c>
      <c r="R275" s="5">
        <v>37534987.596900001</v>
      </c>
      <c r="S275" s="6">
        <f t="shared" si="58"/>
        <v>142152967.53189999</v>
      </c>
    </row>
    <row r="276" spans="1:19" ht="25" customHeight="1" x14ac:dyDescent="0.25">
      <c r="A276" s="150"/>
      <c r="B276" s="148"/>
      <c r="C276" s="1">
        <v>15</v>
      </c>
      <c r="D276" s="5" t="s">
        <v>317</v>
      </c>
      <c r="E276" s="5">
        <v>118259796.5526</v>
      </c>
      <c r="F276" s="5">
        <v>0</v>
      </c>
      <c r="G276" s="5">
        <v>32315.881799999999</v>
      </c>
      <c r="H276" s="5">
        <v>38204590.763899997</v>
      </c>
      <c r="I276" s="6">
        <f t="shared" si="61"/>
        <v>156496703.1983</v>
      </c>
      <c r="J276" s="12"/>
      <c r="K276" s="145"/>
      <c r="L276" s="148"/>
      <c r="M276" s="13">
        <v>21</v>
      </c>
      <c r="N276" s="5" t="s">
        <v>673</v>
      </c>
      <c r="O276" s="5">
        <v>132298403.7956</v>
      </c>
      <c r="P276" s="5">
        <v>-2536017.62</v>
      </c>
      <c r="Q276" s="5">
        <v>36152.0965</v>
      </c>
      <c r="R276" s="5">
        <v>47370462.279899999</v>
      </c>
      <c r="S276" s="6">
        <f t="shared" si="58"/>
        <v>177169000.55199999</v>
      </c>
    </row>
    <row r="277" spans="1:19" ht="25" customHeight="1" x14ac:dyDescent="0.25">
      <c r="A277" s="150"/>
      <c r="B277" s="149"/>
      <c r="C277" s="1">
        <v>16</v>
      </c>
      <c r="D277" s="5" t="s">
        <v>318</v>
      </c>
      <c r="E277" s="5">
        <v>114957746.11650001</v>
      </c>
      <c r="F277" s="5">
        <v>0</v>
      </c>
      <c r="G277" s="5">
        <v>31413.557700000001</v>
      </c>
      <c r="H277" s="5">
        <v>37191166.839000002</v>
      </c>
      <c r="I277" s="6">
        <f t="shared" si="61"/>
        <v>152180326.51319999</v>
      </c>
      <c r="J277" s="12"/>
      <c r="K277" s="145"/>
      <c r="L277" s="148"/>
      <c r="M277" s="13">
        <v>22</v>
      </c>
      <c r="N277" s="5" t="s">
        <v>875</v>
      </c>
      <c r="O277" s="5">
        <v>122543331.8725</v>
      </c>
      <c r="P277" s="5">
        <v>-2536017.62</v>
      </c>
      <c r="Q277" s="5">
        <v>33486.408300000003</v>
      </c>
      <c r="R277" s="5">
        <v>42995400.829800002</v>
      </c>
      <c r="S277" s="6">
        <f t="shared" si="58"/>
        <v>163036201.49059999</v>
      </c>
    </row>
    <row r="278" spans="1:19" ht="25" customHeight="1" x14ac:dyDescent="0.3">
      <c r="A278" s="1"/>
      <c r="B278" s="127" t="s">
        <v>827</v>
      </c>
      <c r="C278" s="128"/>
      <c r="D278" s="129"/>
      <c r="E278" s="15">
        <f>SUM(E262:E277)</f>
        <v>1904415393.8230996</v>
      </c>
      <c r="F278" s="15">
        <f t="shared" ref="F278:H278" si="62">SUM(F262:F277)</f>
        <v>0</v>
      </c>
      <c r="G278" s="15">
        <f t="shared" ref="G278" si="63">SUM(G262:G277)</f>
        <v>520403.92909999995</v>
      </c>
      <c r="H278" s="15">
        <f t="shared" si="62"/>
        <v>614595661.40369999</v>
      </c>
      <c r="I278" s="8">
        <f t="shared" si="61"/>
        <v>2519531459.1558995</v>
      </c>
      <c r="J278" s="12"/>
      <c r="K278" s="145"/>
      <c r="L278" s="148"/>
      <c r="M278" s="13">
        <v>23</v>
      </c>
      <c r="N278" s="5" t="s">
        <v>876</v>
      </c>
      <c r="O278" s="5">
        <v>126863132.9893</v>
      </c>
      <c r="P278" s="5">
        <v>-2536017.62</v>
      </c>
      <c r="Q278" s="5">
        <v>34666.844799999999</v>
      </c>
      <c r="R278" s="5">
        <v>47182641.485699996</v>
      </c>
      <c r="S278" s="6">
        <f t="shared" si="58"/>
        <v>171544423.69979998</v>
      </c>
    </row>
    <row r="279" spans="1:19" ht="25" customHeight="1" x14ac:dyDescent="0.25">
      <c r="A279" s="150">
        <v>14</v>
      </c>
      <c r="B279" s="147" t="s">
        <v>40</v>
      </c>
      <c r="C279" s="1">
        <v>1</v>
      </c>
      <c r="D279" s="5" t="s">
        <v>319</v>
      </c>
      <c r="E279" s="5">
        <v>144004373.62920001</v>
      </c>
      <c r="F279" s="5">
        <v>0</v>
      </c>
      <c r="G279" s="5">
        <v>39350.890599999999</v>
      </c>
      <c r="H279" s="5">
        <v>45802230.930200003</v>
      </c>
      <c r="I279" s="6">
        <f t="shared" si="61"/>
        <v>189845955.45000002</v>
      </c>
      <c r="J279" s="12"/>
      <c r="K279" s="145"/>
      <c r="L279" s="148"/>
      <c r="M279" s="13">
        <v>24</v>
      </c>
      <c r="N279" s="5" t="s">
        <v>877</v>
      </c>
      <c r="O279" s="5">
        <v>108604093.6982</v>
      </c>
      <c r="P279" s="5">
        <v>-2536017.62</v>
      </c>
      <c r="Q279" s="5">
        <v>29677.347300000001</v>
      </c>
      <c r="R279" s="5">
        <v>39106842.253700003</v>
      </c>
      <c r="S279" s="6">
        <f t="shared" si="58"/>
        <v>145204595.67919999</v>
      </c>
    </row>
    <row r="280" spans="1:19" ht="25" customHeight="1" x14ac:dyDescent="0.25">
      <c r="A280" s="150"/>
      <c r="B280" s="148"/>
      <c r="C280" s="1">
        <v>2</v>
      </c>
      <c r="D280" s="5" t="s">
        <v>320</v>
      </c>
      <c r="E280" s="5">
        <v>121334033.9597</v>
      </c>
      <c r="F280" s="5">
        <v>0</v>
      </c>
      <c r="G280" s="5">
        <v>33155.953399999999</v>
      </c>
      <c r="H280" s="5">
        <v>40489220.314499997</v>
      </c>
      <c r="I280" s="6">
        <f t="shared" si="61"/>
        <v>161856410.22760001</v>
      </c>
      <c r="J280" s="12"/>
      <c r="K280" s="145"/>
      <c r="L280" s="148"/>
      <c r="M280" s="13">
        <v>25</v>
      </c>
      <c r="N280" s="5" t="s">
        <v>674</v>
      </c>
      <c r="O280" s="5">
        <v>99383441.874599993</v>
      </c>
      <c r="P280" s="5">
        <v>-2536017.62</v>
      </c>
      <c r="Q280" s="5">
        <v>27157.695599999999</v>
      </c>
      <c r="R280" s="5">
        <v>36167780.893799998</v>
      </c>
      <c r="S280" s="6">
        <f t="shared" si="58"/>
        <v>133042362.84399998</v>
      </c>
    </row>
    <row r="281" spans="1:19" ht="25" customHeight="1" x14ac:dyDescent="0.25">
      <c r="A281" s="150"/>
      <c r="B281" s="148"/>
      <c r="C281" s="1">
        <v>3</v>
      </c>
      <c r="D281" s="5" t="s">
        <v>321</v>
      </c>
      <c r="E281" s="5">
        <v>164238475.06330001</v>
      </c>
      <c r="F281" s="5">
        <v>0</v>
      </c>
      <c r="G281" s="5">
        <v>44880.097099999999</v>
      </c>
      <c r="H281" s="5">
        <v>52479891.180799998</v>
      </c>
      <c r="I281" s="6">
        <f t="shared" si="61"/>
        <v>216763246.34119999</v>
      </c>
      <c r="J281" s="12"/>
      <c r="K281" s="145"/>
      <c r="L281" s="148"/>
      <c r="M281" s="13">
        <v>26</v>
      </c>
      <c r="N281" s="5" t="s">
        <v>675</v>
      </c>
      <c r="O281" s="5">
        <v>131738412.8783</v>
      </c>
      <c r="P281" s="5">
        <v>-2536017.62</v>
      </c>
      <c r="Q281" s="5">
        <v>35999.072399999997</v>
      </c>
      <c r="R281" s="5">
        <v>47512998.218500003</v>
      </c>
      <c r="S281" s="6">
        <f t="shared" si="58"/>
        <v>176751392.5492</v>
      </c>
    </row>
    <row r="282" spans="1:19" ht="25" customHeight="1" x14ac:dyDescent="0.25">
      <c r="A282" s="150"/>
      <c r="B282" s="148"/>
      <c r="C282" s="1">
        <v>4</v>
      </c>
      <c r="D282" s="5" t="s">
        <v>322</v>
      </c>
      <c r="E282" s="5">
        <v>154390199.72979999</v>
      </c>
      <c r="F282" s="5">
        <v>0</v>
      </c>
      <c r="G282" s="5">
        <v>42188.939899999998</v>
      </c>
      <c r="H282" s="5">
        <v>49655815.410300002</v>
      </c>
      <c r="I282" s="6">
        <f t="shared" si="61"/>
        <v>204088204.07999998</v>
      </c>
      <c r="J282" s="12"/>
      <c r="K282" s="145"/>
      <c r="L282" s="148"/>
      <c r="M282" s="13">
        <v>27</v>
      </c>
      <c r="N282" s="5" t="s">
        <v>878</v>
      </c>
      <c r="O282" s="5">
        <v>143532682.88569999</v>
      </c>
      <c r="P282" s="5">
        <v>-2536017.62</v>
      </c>
      <c r="Q282" s="5">
        <v>39221.995600000002</v>
      </c>
      <c r="R282" s="5">
        <v>52654685.255199999</v>
      </c>
      <c r="S282" s="6">
        <f t="shared" si="58"/>
        <v>193690572.51649997</v>
      </c>
    </row>
    <row r="283" spans="1:19" ht="25" customHeight="1" x14ac:dyDescent="0.25">
      <c r="A283" s="150"/>
      <c r="B283" s="148"/>
      <c r="C283" s="1">
        <v>5</v>
      </c>
      <c r="D283" s="5" t="s">
        <v>323</v>
      </c>
      <c r="E283" s="5">
        <v>149277543.1464</v>
      </c>
      <c r="F283" s="5">
        <v>0</v>
      </c>
      <c r="G283" s="5">
        <v>40791.846299999997</v>
      </c>
      <c r="H283" s="5">
        <v>45850815.228799999</v>
      </c>
      <c r="I283" s="6">
        <f t="shared" si="61"/>
        <v>195169150.22150001</v>
      </c>
      <c r="J283" s="12"/>
      <c r="K283" s="145"/>
      <c r="L283" s="148"/>
      <c r="M283" s="13">
        <v>28</v>
      </c>
      <c r="N283" s="5" t="s">
        <v>676</v>
      </c>
      <c r="O283" s="5">
        <v>109932389.20280001</v>
      </c>
      <c r="P283" s="5">
        <v>-2536017.62</v>
      </c>
      <c r="Q283" s="5">
        <v>30040.3197</v>
      </c>
      <c r="R283" s="5">
        <v>39405936.763800003</v>
      </c>
      <c r="S283" s="6">
        <f t="shared" si="58"/>
        <v>146832348.6663</v>
      </c>
    </row>
    <row r="284" spans="1:19" ht="25" customHeight="1" x14ac:dyDescent="0.25">
      <c r="A284" s="150"/>
      <c r="B284" s="148"/>
      <c r="C284" s="1">
        <v>6</v>
      </c>
      <c r="D284" s="5" t="s">
        <v>324</v>
      </c>
      <c r="E284" s="5">
        <v>143525622.71779999</v>
      </c>
      <c r="F284" s="5">
        <v>0</v>
      </c>
      <c r="G284" s="5">
        <v>39220.066299999999</v>
      </c>
      <c r="H284" s="5">
        <v>43458306.605800003</v>
      </c>
      <c r="I284" s="6">
        <f t="shared" si="61"/>
        <v>187023149.3899</v>
      </c>
      <c r="J284" s="12"/>
      <c r="K284" s="145"/>
      <c r="L284" s="148"/>
      <c r="M284" s="13">
        <v>29</v>
      </c>
      <c r="N284" s="5" t="s">
        <v>677</v>
      </c>
      <c r="O284" s="5">
        <v>132206438.146</v>
      </c>
      <c r="P284" s="5">
        <v>-2536017.62</v>
      </c>
      <c r="Q284" s="5">
        <v>36126.965799999998</v>
      </c>
      <c r="R284" s="5">
        <v>43215721.137699999</v>
      </c>
      <c r="S284" s="6">
        <f t="shared" si="58"/>
        <v>172922268.6295</v>
      </c>
    </row>
    <row r="285" spans="1:19" ht="25" customHeight="1" x14ac:dyDescent="0.25">
      <c r="A285" s="150"/>
      <c r="B285" s="148"/>
      <c r="C285" s="1">
        <v>7</v>
      </c>
      <c r="D285" s="5" t="s">
        <v>325</v>
      </c>
      <c r="E285" s="5">
        <v>144915799.74329999</v>
      </c>
      <c r="F285" s="5">
        <v>0</v>
      </c>
      <c r="G285" s="5">
        <v>39599.948499999999</v>
      </c>
      <c r="H285" s="5">
        <v>46718981.174500003</v>
      </c>
      <c r="I285" s="6">
        <f t="shared" si="61"/>
        <v>191674380.86629999</v>
      </c>
      <c r="J285" s="12"/>
      <c r="K285" s="145"/>
      <c r="L285" s="148"/>
      <c r="M285" s="13">
        <v>30</v>
      </c>
      <c r="N285" s="5" t="s">
        <v>879</v>
      </c>
      <c r="O285" s="5">
        <v>111626346.3123</v>
      </c>
      <c r="P285" s="5">
        <v>-2536017.62</v>
      </c>
      <c r="Q285" s="5">
        <v>30503.213400000001</v>
      </c>
      <c r="R285" s="5">
        <v>41006579.060900003</v>
      </c>
      <c r="S285" s="6">
        <f t="shared" si="58"/>
        <v>150127410.9666</v>
      </c>
    </row>
    <row r="286" spans="1:19" ht="25" customHeight="1" x14ac:dyDescent="0.25">
      <c r="A286" s="150"/>
      <c r="B286" s="148"/>
      <c r="C286" s="1">
        <v>8</v>
      </c>
      <c r="D286" s="5" t="s">
        <v>326</v>
      </c>
      <c r="E286" s="5">
        <v>156844873.89820001</v>
      </c>
      <c r="F286" s="5">
        <v>0</v>
      </c>
      <c r="G286" s="5">
        <v>42859.708500000001</v>
      </c>
      <c r="H286" s="5">
        <v>50858379.906499997</v>
      </c>
      <c r="I286" s="6">
        <f t="shared" si="61"/>
        <v>207746113.51319999</v>
      </c>
      <c r="J286" s="12"/>
      <c r="K286" s="145"/>
      <c r="L286" s="148"/>
      <c r="M286" s="13">
        <v>31</v>
      </c>
      <c r="N286" s="5" t="s">
        <v>678</v>
      </c>
      <c r="O286" s="5">
        <v>112113645.1864</v>
      </c>
      <c r="P286" s="5">
        <v>-2536017.62</v>
      </c>
      <c r="Q286" s="5">
        <v>30636.373599999999</v>
      </c>
      <c r="R286" s="5">
        <v>42028581.537600003</v>
      </c>
      <c r="S286" s="6">
        <f t="shared" si="58"/>
        <v>151636845.47760001</v>
      </c>
    </row>
    <row r="287" spans="1:19" ht="25" customHeight="1" x14ac:dyDescent="0.25">
      <c r="A287" s="150"/>
      <c r="B287" s="148"/>
      <c r="C287" s="1">
        <v>9</v>
      </c>
      <c r="D287" s="5" t="s">
        <v>327</v>
      </c>
      <c r="E287" s="5">
        <v>142717282.9197</v>
      </c>
      <c r="F287" s="5">
        <v>0</v>
      </c>
      <c r="G287" s="5">
        <v>38999.177900000002</v>
      </c>
      <c r="H287" s="5">
        <v>41611443.373099998</v>
      </c>
      <c r="I287" s="6">
        <f t="shared" si="61"/>
        <v>184367725.47069997</v>
      </c>
      <c r="J287" s="12"/>
      <c r="K287" s="145"/>
      <c r="L287" s="148"/>
      <c r="M287" s="13">
        <v>32</v>
      </c>
      <c r="N287" s="5" t="s">
        <v>679</v>
      </c>
      <c r="O287" s="5">
        <v>111569228.8935</v>
      </c>
      <c r="P287" s="5">
        <v>-2536017.62</v>
      </c>
      <c r="Q287" s="5">
        <v>30487.6054</v>
      </c>
      <c r="R287" s="5">
        <v>39882871.252899997</v>
      </c>
      <c r="S287" s="6">
        <f t="shared" si="58"/>
        <v>148946570.1318</v>
      </c>
    </row>
    <row r="288" spans="1:19" ht="25" customHeight="1" x14ac:dyDescent="0.25">
      <c r="A288" s="150"/>
      <c r="B288" s="148"/>
      <c r="C288" s="1">
        <v>10</v>
      </c>
      <c r="D288" s="5" t="s">
        <v>328</v>
      </c>
      <c r="E288" s="5">
        <v>133464565.979</v>
      </c>
      <c r="F288" s="5">
        <v>0</v>
      </c>
      <c r="G288" s="5">
        <v>36470.7641</v>
      </c>
      <c r="H288" s="5">
        <v>41701105.737199999</v>
      </c>
      <c r="I288" s="6">
        <f t="shared" si="61"/>
        <v>175202142.48030001</v>
      </c>
      <c r="J288" s="12"/>
      <c r="K288" s="146"/>
      <c r="L288" s="149"/>
      <c r="M288" s="13">
        <v>33</v>
      </c>
      <c r="N288" s="5" t="s">
        <v>680</v>
      </c>
      <c r="O288" s="5">
        <v>128604697.04530001</v>
      </c>
      <c r="P288" s="5">
        <v>-2536017.62</v>
      </c>
      <c r="Q288" s="5">
        <v>35142.7477</v>
      </c>
      <c r="R288" s="5">
        <v>42509805.302699998</v>
      </c>
      <c r="S288" s="6">
        <f t="shared" si="58"/>
        <v>168613627.47570002</v>
      </c>
    </row>
    <row r="289" spans="1:19" ht="25" customHeight="1" x14ac:dyDescent="0.3">
      <c r="A289" s="150"/>
      <c r="B289" s="148"/>
      <c r="C289" s="1">
        <v>11</v>
      </c>
      <c r="D289" s="5" t="s">
        <v>329</v>
      </c>
      <c r="E289" s="5">
        <v>139728429.12290001</v>
      </c>
      <c r="F289" s="5">
        <v>0</v>
      </c>
      <c r="G289" s="5">
        <v>38182.438399999999</v>
      </c>
      <c r="H289" s="5">
        <v>41730718.238399997</v>
      </c>
      <c r="I289" s="6">
        <f t="shared" si="61"/>
        <v>181497329.79970002</v>
      </c>
      <c r="J289" s="12"/>
      <c r="K289" s="19"/>
      <c r="L289" s="127" t="s">
        <v>844</v>
      </c>
      <c r="M289" s="128"/>
      <c r="N289" s="129"/>
      <c r="O289" s="15">
        <f>SUM(O256:O288)</f>
        <v>4149962239.7248993</v>
      </c>
      <c r="P289" s="15">
        <f t="shared" ref="P289:S289" si="64">SUM(P256:P288)</f>
        <v>-83688581.460000008</v>
      </c>
      <c r="Q289" s="15">
        <f t="shared" ref="Q289" si="65">SUM(Q256:Q288)</f>
        <v>1134026.0438999999</v>
      </c>
      <c r="R289" s="15">
        <f t="shared" si="64"/>
        <v>1477331514.8756998</v>
      </c>
      <c r="S289" s="15">
        <f t="shared" si="64"/>
        <v>5544739199.1844997</v>
      </c>
    </row>
    <row r="290" spans="1:19" ht="25" customHeight="1" x14ac:dyDescent="0.25">
      <c r="A290" s="150"/>
      <c r="B290" s="148"/>
      <c r="C290" s="1">
        <v>12</v>
      </c>
      <c r="D290" s="5" t="s">
        <v>330</v>
      </c>
      <c r="E290" s="5">
        <v>135666509.27129999</v>
      </c>
      <c r="F290" s="5">
        <v>0</v>
      </c>
      <c r="G290" s="5">
        <v>37072.470999999998</v>
      </c>
      <c r="H290" s="5">
        <v>41559229.687200002</v>
      </c>
      <c r="I290" s="6">
        <f t="shared" si="61"/>
        <v>177262811.42949998</v>
      </c>
      <c r="J290" s="12"/>
      <c r="K290" s="144">
        <v>31</v>
      </c>
      <c r="L290" s="147" t="s">
        <v>57</v>
      </c>
      <c r="M290" s="13">
        <v>1</v>
      </c>
      <c r="N290" s="5" t="s">
        <v>681</v>
      </c>
      <c r="O290" s="5">
        <v>151700395.05340001</v>
      </c>
      <c r="P290" s="5">
        <v>0</v>
      </c>
      <c r="Q290" s="5">
        <v>41453.919099999999</v>
      </c>
      <c r="R290" s="5">
        <v>41324852.431999996</v>
      </c>
      <c r="S290" s="6">
        <f t="shared" ref="S290:S306" si="66">SUM(O290:R290)</f>
        <v>193066701.40450001</v>
      </c>
    </row>
    <row r="291" spans="1:19" ht="25" customHeight="1" x14ac:dyDescent="0.25">
      <c r="A291" s="150"/>
      <c r="B291" s="148"/>
      <c r="C291" s="1">
        <v>13</v>
      </c>
      <c r="D291" s="5" t="s">
        <v>331</v>
      </c>
      <c r="E291" s="5">
        <v>175705877.102</v>
      </c>
      <c r="F291" s="5">
        <v>0</v>
      </c>
      <c r="G291" s="5">
        <v>48013.699699999997</v>
      </c>
      <c r="H291" s="5">
        <v>54999345.873999998</v>
      </c>
      <c r="I291" s="6">
        <f t="shared" si="61"/>
        <v>230753236.67570001</v>
      </c>
      <c r="J291" s="12"/>
      <c r="K291" s="145"/>
      <c r="L291" s="148"/>
      <c r="M291" s="13">
        <v>2</v>
      </c>
      <c r="N291" s="5" t="s">
        <v>522</v>
      </c>
      <c r="O291" s="5">
        <v>153028348.505</v>
      </c>
      <c r="P291" s="5">
        <v>0</v>
      </c>
      <c r="Q291" s="5">
        <v>41816.798000000003</v>
      </c>
      <c r="R291" s="5">
        <v>42281031.020400003</v>
      </c>
      <c r="S291" s="6">
        <f t="shared" si="66"/>
        <v>195351196.32340002</v>
      </c>
    </row>
    <row r="292" spans="1:19" ht="25" customHeight="1" x14ac:dyDescent="0.25">
      <c r="A292" s="150"/>
      <c r="B292" s="148"/>
      <c r="C292" s="1">
        <v>14</v>
      </c>
      <c r="D292" s="5" t="s">
        <v>332</v>
      </c>
      <c r="E292" s="5">
        <v>120558946.4744</v>
      </c>
      <c r="F292" s="5">
        <v>0</v>
      </c>
      <c r="G292" s="5">
        <v>32944.151599999997</v>
      </c>
      <c r="H292" s="5">
        <v>39900599.678999998</v>
      </c>
      <c r="I292" s="6">
        <f t="shared" si="61"/>
        <v>160492490.30500001</v>
      </c>
      <c r="J292" s="12"/>
      <c r="K292" s="145"/>
      <c r="L292" s="148"/>
      <c r="M292" s="13">
        <v>3</v>
      </c>
      <c r="N292" s="5" t="s">
        <v>682</v>
      </c>
      <c r="O292" s="5">
        <v>152361510.87200001</v>
      </c>
      <c r="P292" s="5">
        <v>0</v>
      </c>
      <c r="Q292" s="5">
        <v>41634.576800000003</v>
      </c>
      <c r="R292" s="5">
        <v>41587735.555</v>
      </c>
      <c r="S292" s="6">
        <f t="shared" si="66"/>
        <v>193990881.0038</v>
      </c>
    </row>
    <row r="293" spans="1:19" ht="25" customHeight="1" x14ac:dyDescent="0.25">
      <c r="A293" s="150"/>
      <c r="B293" s="148"/>
      <c r="C293" s="1">
        <v>15</v>
      </c>
      <c r="D293" s="5" t="s">
        <v>333</v>
      </c>
      <c r="E293" s="5">
        <v>133439257.1825</v>
      </c>
      <c r="F293" s="5">
        <v>0</v>
      </c>
      <c r="G293" s="5">
        <v>36463.8482</v>
      </c>
      <c r="H293" s="5">
        <v>44179894.795199998</v>
      </c>
      <c r="I293" s="6">
        <f t="shared" si="61"/>
        <v>177655615.82589999</v>
      </c>
      <c r="J293" s="12"/>
      <c r="K293" s="145"/>
      <c r="L293" s="148"/>
      <c r="M293" s="13">
        <v>4</v>
      </c>
      <c r="N293" s="5" t="s">
        <v>683</v>
      </c>
      <c r="O293" s="5">
        <v>115671718.89129999</v>
      </c>
      <c r="P293" s="5">
        <v>0</v>
      </c>
      <c r="Q293" s="5">
        <v>31608.659100000001</v>
      </c>
      <c r="R293" s="5">
        <v>33928738.462899998</v>
      </c>
      <c r="S293" s="6">
        <f t="shared" si="66"/>
        <v>149632066.0133</v>
      </c>
    </row>
    <row r="294" spans="1:19" ht="25" customHeight="1" x14ac:dyDescent="0.25">
      <c r="A294" s="150"/>
      <c r="B294" s="148"/>
      <c r="C294" s="1">
        <v>16</v>
      </c>
      <c r="D294" s="5" t="s">
        <v>334</v>
      </c>
      <c r="E294" s="5">
        <v>151518497.2938</v>
      </c>
      <c r="F294" s="5">
        <v>0</v>
      </c>
      <c r="G294" s="5">
        <v>41404.213400000001</v>
      </c>
      <c r="H294" s="5">
        <v>48760841.490000002</v>
      </c>
      <c r="I294" s="6">
        <f t="shared" si="61"/>
        <v>200320742.99720001</v>
      </c>
      <c r="J294" s="12"/>
      <c r="K294" s="145"/>
      <c r="L294" s="148"/>
      <c r="M294" s="13">
        <v>5</v>
      </c>
      <c r="N294" s="5" t="s">
        <v>684</v>
      </c>
      <c r="O294" s="5">
        <v>201253004.34560001</v>
      </c>
      <c r="P294" s="5">
        <v>0</v>
      </c>
      <c r="Q294" s="5">
        <v>54994.752999999997</v>
      </c>
      <c r="R294" s="5">
        <v>62279037.675999999</v>
      </c>
      <c r="S294" s="6">
        <f t="shared" si="66"/>
        <v>263587036.7746</v>
      </c>
    </row>
    <row r="295" spans="1:19" ht="25" customHeight="1" x14ac:dyDescent="0.25">
      <c r="A295" s="150"/>
      <c r="B295" s="149"/>
      <c r="C295" s="1">
        <v>17</v>
      </c>
      <c r="D295" s="5" t="s">
        <v>335</v>
      </c>
      <c r="E295" s="5">
        <v>125478256.5895</v>
      </c>
      <c r="F295" s="5">
        <v>0</v>
      </c>
      <c r="G295" s="5">
        <v>34288.411</v>
      </c>
      <c r="H295" s="5">
        <v>39726801.517700002</v>
      </c>
      <c r="I295" s="6">
        <f t="shared" si="61"/>
        <v>165239346.51819998</v>
      </c>
      <c r="J295" s="12"/>
      <c r="K295" s="145"/>
      <c r="L295" s="148"/>
      <c r="M295" s="13">
        <v>6</v>
      </c>
      <c r="N295" s="5" t="s">
        <v>685</v>
      </c>
      <c r="O295" s="5">
        <v>174032645.05410001</v>
      </c>
      <c r="P295" s="5">
        <v>0</v>
      </c>
      <c r="Q295" s="5">
        <v>47556.469299999997</v>
      </c>
      <c r="R295" s="5">
        <v>52167564.584100001</v>
      </c>
      <c r="S295" s="6">
        <f t="shared" si="66"/>
        <v>226247766.10750002</v>
      </c>
    </row>
    <row r="296" spans="1:19" ht="25" customHeight="1" x14ac:dyDescent="0.3">
      <c r="A296" s="1"/>
      <c r="B296" s="127" t="s">
        <v>828</v>
      </c>
      <c r="C296" s="128"/>
      <c r="D296" s="129"/>
      <c r="E296" s="15">
        <f>SUM(E279:E295)</f>
        <v>2436808543.8227997</v>
      </c>
      <c r="F296" s="15">
        <f t="shared" ref="F296:H296" si="67">SUM(F279:F295)</f>
        <v>0</v>
      </c>
      <c r="G296" s="15">
        <f t="shared" ref="G296" si="68">SUM(G279:G295)</f>
        <v>665886.62589999998</v>
      </c>
      <c r="H296" s="15">
        <f t="shared" si="67"/>
        <v>769483621.14319992</v>
      </c>
      <c r="I296" s="8">
        <f t="shared" si="61"/>
        <v>3206958051.5918994</v>
      </c>
      <c r="J296" s="12"/>
      <c r="K296" s="145"/>
      <c r="L296" s="148"/>
      <c r="M296" s="13">
        <v>7</v>
      </c>
      <c r="N296" s="5" t="s">
        <v>686</v>
      </c>
      <c r="O296" s="5">
        <v>152773426.2771</v>
      </c>
      <c r="P296" s="5">
        <v>0</v>
      </c>
      <c r="Q296" s="5">
        <v>41747.137499999997</v>
      </c>
      <c r="R296" s="5">
        <v>40552040.389700003</v>
      </c>
      <c r="S296" s="6">
        <f t="shared" si="66"/>
        <v>193367213.80429998</v>
      </c>
    </row>
    <row r="297" spans="1:19" ht="25" customHeight="1" x14ac:dyDescent="0.25">
      <c r="A297" s="150">
        <v>15</v>
      </c>
      <c r="B297" s="147" t="s">
        <v>41</v>
      </c>
      <c r="C297" s="1">
        <v>1</v>
      </c>
      <c r="D297" s="5" t="s">
        <v>336</v>
      </c>
      <c r="E297" s="5">
        <v>200202768.06819999</v>
      </c>
      <c r="F297" s="5">
        <v>-4907596.13</v>
      </c>
      <c r="G297" s="5">
        <v>54707.763599999998</v>
      </c>
      <c r="H297" s="5">
        <v>52899304.823899999</v>
      </c>
      <c r="I297" s="6">
        <f t="shared" si="61"/>
        <v>248249184.52569997</v>
      </c>
      <c r="J297" s="12"/>
      <c r="K297" s="145"/>
      <c r="L297" s="148"/>
      <c r="M297" s="13">
        <v>8</v>
      </c>
      <c r="N297" s="5" t="s">
        <v>687</v>
      </c>
      <c r="O297" s="5">
        <v>134923579.72620001</v>
      </c>
      <c r="P297" s="5">
        <v>0</v>
      </c>
      <c r="Q297" s="5">
        <v>36869.4568</v>
      </c>
      <c r="R297" s="5">
        <v>36883554.663199998</v>
      </c>
      <c r="S297" s="6">
        <f t="shared" si="66"/>
        <v>171844003.84620002</v>
      </c>
    </row>
    <row r="298" spans="1:19" ht="25" customHeight="1" x14ac:dyDescent="0.25">
      <c r="A298" s="150"/>
      <c r="B298" s="148"/>
      <c r="C298" s="1">
        <v>2</v>
      </c>
      <c r="D298" s="5" t="s">
        <v>337</v>
      </c>
      <c r="E298" s="5">
        <v>145393755.6895</v>
      </c>
      <c r="F298" s="5">
        <v>-4907596.13</v>
      </c>
      <c r="G298" s="5">
        <v>39730.5556</v>
      </c>
      <c r="H298" s="5">
        <v>42563469.606399998</v>
      </c>
      <c r="I298" s="6">
        <f t="shared" si="61"/>
        <v>183089359.72149998</v>
      </c>
      <c r="J298" s="12"/>
      <c r="K298" s="145"/>
      <c r="L298" s="148"/>
      <c r="M298" s="13">
        <v>9</v>
      </c>
      <c r="N298" s="5" t="s">
        <v>688</v>
      </c>
      <c r="O298" s="5">
        <v>138387840.23460001</v>
      </c>
      <c r="P298" s="5">
        <v>0</v>
      </c>
      <c r="Q298" s="5">
        <v>37816.106699999997</v>
      </c>
      <c r="R298" s="5">
        <v>38468854.550300002</v>
      </c>
      <c r="S298" s="6">
        <f t="shared" si="66"/>
        <v>176894510.89160001</v>
      </c>
    </row>
    <row r="299" spans="1:19" ht="25" customHeight="1" x14ac:dyDescent="0.25">
      <c r="A299" s="150"/>
      <c r="B299" s="148"/>
      <c r="C299" s="1">
        <v>3</v>
      </c>
      <c r="D299" s="5" t="s">
        <v>853</v>
      </c>
      <c r="E299" s="5">
        <v>146335620.6841</v>
      </c>
      <c r="F299" s="5">
        <v>-4907596.13</v>
      </c>
      <c r="G299" s="5">
        <v>39987.931299999997</v>
      </c>
      <c r="H299" s="5">
        <v>41705201.989699997</v>
      </c>
      <c r="I299" s="6">
        <f t="shared" si="61"/>
        <v>183173214.47510001</v>
      </c>
      <c r="J299" s="12"/>
      <c r="K299" s="145"/>
      <c r="L299" s="148"/>
      <c r="M299" s="13">
        <v>10</v>
      </c>
      <c r="N299" s="5" t="s">
        <v>689</v>
      </c>
      <c r="O299" s="5">
        <v>131280922.0537</v>
      </c>
      <c r="P299" s="5">
        <v>0</v>
      </c>
      <c r="Q299" s="5">
        <v>35874.057699999998</v>
      </c>
      <c r="R299" s="5">
        <v>35636447.6862</v>
      </c>
      <c r="S299" s="6">
        <f t="shared" si="66"/>
        <v>166953243.7976</v>
      </c>
    </row>
    <row r="300" spans="1:19" ht="25" customHeight="1" x14ac:dyDescent="0.25">
      <c r="A300" s="150"/>
      <c r="B300" s="148"/>
      <c r="C300" s="1">
        <v>4</v>
      </c>
      <c r="D300" s="5" t="s">
        <v>338</v>
      </c>
      <c r="E300" s="5">
        <v>159452405.0327</v>
      </c>
      <c r="F300" s="5">
        <v>-4907596.13</v>
      </c>
      <c r="G300" s="5">
        <v>43572.247100000001</v>
      </c>
      <c r="H300" s="5">
        <v>42121426.727200001</v>
      </c>
      <c r="I300" s="6">
        <f t="shared" si="61"/>
        <v>196709807.877</v>
      </c>
      <c r="J300" s="12"/>
      <c r="K300" s="145"/>
      <c r="L300" s="148"/>
      <c r="M300" s="13">
        <v>11</v>
      </c>
      <c r="N300" s="5" t="s">
        <v>690</v>
      </c>
      <c r="O300" s="5">
        <v>181381619.9499</v>
      </c>
      <c r="P300" s="5">
        <v>0</v>
      </c>
      <c r="Q300" s="5">
        <v>49564.6633</v>
      </c>
      <c r="R300" s="5">
        <v>51195466.1831</v>
      </c>
      <c r="S300" s="6">
        <f t="shared" si="66"/>
        <v>232626650.79629999</v>
      </c>
    </row>
    <row r="301" spans="1:19" ht="25" customHeight="1" x14ac:dyDescent="0.25">
      <c r="A301" s="150"/>
      <c r="B301" s="148"/>
      <c r="C301" s="1">
        <v>5</v>
      </c>
      <c r="D301" s="5" t="s">
        <v>339</v>
      </c>
      <c r="E301" s="5">
        <v>155089286.2159</v>
      </c>
      <c r="F301" s="5">
        <v>-4907596.13</v>
      </c>
      <c r="G301" s="5">
        <v>42379.9735</v>
      </c>
      <c r="H301" s="5">
        <v>44505026.854000002</v>
      </c>
      <c r="I301" s="6">
        <f t="shared" si="61"/>
        <v>194729096.91340002</v>
      </c>
      <c r="J301" s="12"/>
      <c r="K301" s="145"/>
      <c r="L301" s="148"/>
      <c r="M301" s="13">
        <v>12</v>
      </c>
      <c r="N301" s="5" t="s">
        <v>691</v>
      </c>
      <c r="O301" s="5">
        <v>122115599.22409999</v>
      </c>
      <c r="P301" s="5">
        <v>0</v>
      </c>
      <c r="Q301" s="5">
        <v>33369.525300000001</v>
      </c>
      <c r="R301" s="5">
        <v>34902816.529799998</v>
      </c>
      <c r="S301" s="6">
        <f t="shared" si="66"/>
        <v>157051785.27919999</v>
      </c>
    </row>
    <row r="302" spans="1:19" ht="25" customHeight="1" x14ac:dyDescent="0.25">
      <c r="A302" s="150"/>
      <c r="B302" s="148"/>
      <c r="C302" s="1">
        <v>6</v>
      </c>
      <c r="D302" s="5" t="s">
        <v>41</v>
      </c>
      <c r="E302" s="5">
        <v>168872531.84729999</v>
      </c>
      <c r="F302" s="5">
        <v>-4907596.13</v>
      </c>
      <c r="G302" s="5">
        <v>46146.407599999999</v>
      </c>
      <c r="H302" s="5">
        <v>47137404.984700002</v>
      </c>
      <c r="I302" s="6">
        <f t="shared" si="61"/>
        <v>211148487.10959998</v>
      </c>
      <c r="J302" s="12"/>
      <c r="K302" s="145"/>
      <c r="L302" s="148"/>
      <c r="M302" s="13">
        <v>13</v>
      </c>
      <c r="N302" s="5" t="s">
        <v>692</v>
      </c>
      <c r="O302" s="5">
        <v>163026687.95120001</v>
      </c>
      <c r="P302" s="5">
        <v>0</v>
      </c>
      <c r="Q302" s="5">
        <v>44548.962</v>
      </c>
      <c r="R302" s="5">
        <v>42679108.8213</v>
      </c>
      <c r="S302" s="6">
        <f t="shared" si="66"/>
        <v>205750345.73450002</v>
      </c>
    </row>
    <row r="303" spans="1:19" ht="25" customHeight="1" x14ac:dyDescent="0.25">
      <c r="A303" s="150"/>
      <c r="B303" s="148"/>
      <c r="C303" s="1">
        <v>7</v>
      </c>
      <c r="D303" s="5" t="s">
        <v>340</v>
      </c>
      <c r="E303" s="5">
        <v>132411670.01270001</v>
      </c>
      <c r="F303" s="5">
        <v>-4907596.13</v>
      </c>
      <c r="G303" s="5">
        <v>36183.047899999998</v>
      </c>
      <c r="H303" s="5">
        <v>37387963.278700002</v>
      </c>
      <c r="I303" s="6">
        <f t="shared" si="61"/>
        <v>164928220.20930001</v>
      </c>
      <c r="J303" s="12"/>
      <c r="K303" s="145"/>
      <c r="L303" s="148"/>
      <c r="M303" s="13">
        <v>14</v>
      </c>
      <c r="N303" s="5" t="s">
        <v>693</v>
      </c>
      <c r="O303" s="5">
        <v>162790897.44800001</v>
      </c>
      <c r="P303" s="5">
        <v>0</v>
      </c>
      <c r="Q303" s="5">
        <v>44484.529399999999</v>
      </c>
      <c r="R303" s="5">
        <v>43111665.801799998</v>
      </c>
      <c r="S303" s="6">
        <f t="shared" si="66"/>
        <v>205947047.77920002</v>
      </c>
    </row>
    <row r="304" spans="1:19" ht="25" customHeight="1" x14ac:dyDescent="0.25">
      <c r="A304" s="150"/>
      <c r="B304" s="148"/>
      <c r="C304" s="1">
        <v>8</v>
      </c>
      <c r="D304" s="5" t="s">
        <v>341</v>
      </c>
      <c r="E304" s="5">
        <v>142035906.51339999</v>
      </c>
      <c r="F304" s="5">
        <v>-4907596.13</v>
      </c>
      <c r="G304" s="5">
        <v>38812.983800000002</v>
      </c>
      <c r="H304" s="5">
        <v>41140502.316200003</v>
      </c>
      <c r="I304" s="6">
        <f t="shared" si="61"/>
        <v>178307625.68339998</v>
      </c>
      <c r="J304" s="12"/>
      <c r="K304" s="145"/>
      <c r="L304" s="148"/>
      <c r="M304" s="13">
        <v>15</v>
      </c>
      <c r="N304" s="5" t="s">
        <v>694</v>
      </c>
      <c r="O304" s="5">
        <v>128649783.0679</v>
      </c>
      <c r="P304" s="5">
        <v>0</v>
      </c>
      <c r="Q304" s="5">
        <v>35155.067999999999</v>
      </c>
      <c r="R304" s="5">
        <v>37719386.067299999</v>
      </c>
      <c r="S304" s="6">
        <f t="shared" si="66"/>
        <v>166404324.20320001</v>
      </c>
    </row>
    <row r="305" spans="1:19" ht="25" customHeight="1" x14ac:dyDescent="0.25">
      <c r="A305" s="150"/>
      <c r="B305" s="148"/>
      <c r="C305" s="1">
        <v>9</v>
      </c>
      <c r="D305" s="5" t="s">
        <v>342</v>
      </c>
      <c r="E305" s="5">
        <v>129491654.48819999</v>
      </c>
      <c r="F305" s="5">
        <v>-4907596.13</v>
      </c>
      <c r="G305" s="5">
        <v>35385.119200000001</v>
      </c>
      <c r="H305" s="5">
        <v>36429475.080200002</v>
      </c>
      <c r="I305" s="6">
        <f t="shared" si="61"/>
        <v>161048918.55760002</v>
      </c>
      <c r="J305" s="12"/>
      <c r="K305" s="145"/>
      <c r="L305" s="148"/>
      <c r="M305" s="13">
        <v>16</v>
      </c>
      <c r="N305" s="5" t="s">
        <v>695</v>
      </c>
      <c r="O305" s="5">
        <v>163923189.9698</v>
      </c>
      <c r="P305" s="5">
        <v>0</v>
      </c>
      <c r="Q305" s="5">
        <v>44793.941700000003</v>
      </c>
      <c r="R305" s="5">
        <v>44026271.408100002</v>
      </c>
      <c r="S305" s="6">
        <f t="shared" si="66"/>
        <v>207994255.31960002</v>
      </c>
    </row>
    <row r="306" spans="1:19" ht="25" customHeight="1" x14ac:dyDescent="0.25">
      <c r="A306" s="150"/>
      <c r="B306" s="148"/>
      <c r="C306" s="1">
        <v>10</v>
      </c>
      <c r="D306" s="5" t="s">
        <v>343</v>
      </c>
      <c r="E306" s="5">
        <v>122806441.4514</v>
      </c>
      <c r="F306" s="5">
        <v>-4907596.13</v>
      </c>
      <c r="G306" s="5">
        <v>33558.306100000002</v>
      </c>
      <c r="H306" s="5">
        <v>37529426.8983</v>
      </c>
      <c r="I306" s="6">
        <f t="shared" si="61"/>
        <v>155461830.52579999</v>
      </c>
      <c r="J306" s="12"/>
      <c r="K306" s="146"/>
      <c r="L306" s="149"/>
      <c r="M306" s="13">
        <v>17</v>
      </c>
      <c r="N306" s="5" t="s">
        <v>696</v>
      </c>
      <c r="O306" s="5">
        <v>174169119.05770001</v>
      </c>
      <c r="P306" s="5">
        <v>0</v>
      </c>
      <c r="Q306" s="5">
        <v>47593.762499999997</v>
      </c>
      <c r="R306" s="5">
        <v>40206918.649300002</v>
      </c>
      <c r="S306" s="6">
        <f t="shared" si="66"/>
        <v>214423631.46950001</v>
      </c>
    </row>
    <row r="307" spans="1:19" ht="25" customHeight="1" x14ac:dyDescent="0.3">
      <c r="A307" s="150"/>
      <c r="B307" s="149"/>
      <c r="C307" s="1">
        <v>11</v>
      </c>
      <c r="D307" s="5" t="s">
        <v>344</v>
      </c>
      <c r="E307" s="5">
        <v>167610876.15580001</v>
      </c>
      <c r="F307" s="5">
        <v>-4907596.13</v>
      </c>
      <c r="G307" s="5">
        <v>45801.645400000001</v>
      </c>
      <c r="H307" s="5">
        <v>46085542.548600003</v>
      </c>
      <c r="I307" s="6">
        <f t="shared" si="61"/>
        <v>208834624.2198</v>
      </c>
      <c r="J307" s="12"/>
      <c r="K307" s="19"/>
      <c r="L307" s="127" t="s">
        <v>845</v>
      </c>
      <c r="M307" s="128"/>
      <c r="N307" s="129"/>
      <c r="O307" s="15">
        <f>SUM(O290:O306)</f>
        <v>2601470287.6816006</v>
      </c>
      <c r="P307" s="15">
        <f t="shared" ref="P307:S307" si="69">SUM(P290:P306)</f>
        <v>0</v>
      </c>
      <c r="Q307" s="15">
        <f t="shared" ref="Q307" si="70">SUM(Q290:Q306)</f>
        <v>710882.38619999983</v>
      </c>
      <c r="R307" s="15">
        <f t="shared" si="69"/>
        <v>718951490.48049998</v>
      </c>
      <c r="S307" s="15">
        <f t="shared" si="69"/>
        <v>3321132660.5483007</v>
      </c>
    </row>
    <row r="308" spans="1:19" ht="25" customHeight="1" x14ac:dyDescent="0.3">
      <c r="A308" s="1"/>
      <c r="B308" s="127" t="s">
        <v>829</v>
      </c>
      <c r="C308" s="128"/>
      <c r="D308" s="129"/>
      <c r="E308" s="15">
        <f>SUM(E297:E307)</f>
        <v>1669702916.1592002</v>
      </c>
      <c r="F308" s="15">
        <f t="shared" ref="F308:H308" si="71">SUM(F297:F307)</f>
        <v>-53983557.430000007</v>
      </c>
      <c r="G308" s="15">
        <f t="shared" ref="G308" si="72">SUM(G297:G307)</f>
        <v>456265.98109999998</v>
      </c>
      <c r="H308" s="15">
        <f t="shared" si="71"/>
        <v>469504745.10790002</v>
      </c>
      <c r="I308" s="8">
        <f t="shared" si="61"/>
        <v>2085680369.8182001</v>
      </c>
      <c r="J308" s="12"/>
      <c r="K308" s="144">
        <v>32</v>
      </c>
      <c r="L308" s="147" t="s">
        <v>58</v>
      </c>
      <c r="M308" s="13">
        <v>1</v>
      </c>
      <c r="N308" s="5" t="s">
        <v>697</v>
      </c>
      <c r="O308" s="5">
        <v>115884568.1798</v>
      </c>
      <c r="P308" s="5">
        <v>0</v>
      </c>
      <c r="Q308" s="5">
        <v>31666.822700000001</v>
      </c>
      <c r="R308" s="5">
        <v>47484330.778800003</v>
      </c>
      <c r="S308" s="6">
        <f t="shared" ref="S308:S330" si="73">SUM(O308:R308)</f>
        <v>163400565.78130001</v>
      </c>
    </row>
    <row r="309" spans="1:19" ht="25" customHeight="1" x14ac:dyDescent="0.25">
      <c r="A309" s="150">
        <v>16</v>
      </c>
      <c r="B309" s="147" t="s">
        <v>42</v>
      </c>
      <c r="C309" s="1">
        <v>1</v>
      </c>
      <c r="D309" s="5" t="s">
        <v>345</v>
      </c>
      <c r="E309" s="5">
        <v>131020780.8054</v>
      </c>
      <c r="F309" s="5">
        <v>0</v>
      </c>
      <c r="G309" s="5">
        <v>35802.970999999998</v>
      </c>
      <c r="H309" s="5">
        <v>41561327.250399999</v>
      </c>
      <c r="I309" s="6">
        <f t="shared" si="61"/>
        <v>172617911.02680001</v>
      </c>
      <c r="J309" s="12"/>
      <c r="K309" s="145"/>
      <c r="L309" s="148"/>
      <c r="M309" s="13">
        <v>2</v>
      </c>
      <c r="N309" s="5" t="s">
        <v>698</v>
      </c>
      <c r="O309" s="5">
        <v>144788768.05180001</v>
      </c>
      <c r="P309" s="5">
        <v>0</v>
      </c>
      <c r="Q309" s="5">
        <v>39565.2356</v>
      </c>
      <c r="R309" s="5">
        <v>54304114.537699997</v>
      </c>
      <c r="S309" s="6">
        <f t="shared" si="73"/>
        <v>199132447.8251</v>
      </c>
    </row>
    <row r="310" spans="1:19" ht="25" customHeight="1" x14ac:dyDescent="0.25">
      <c r="A310" s="150"/>
      <c r="B310" s="148"/>
      <c r="C310" s="1">
        <v>2</v>
      </c>
      <c r="D310" s="5" t="s">
        <v>346</v>
      </c>
      <c r="E310" s="5">
        <v>123297159.0227</v>
      </c>
      <c r="F310" s="5">
        <v>0</v>
      </c>
      <c r="G310" s="5">
        <v>33692.400399999999</v>
      </c>
      <c r="H310" s="5">
        <v>39519796.879199997</v>
      </c>
      <c r="I310" s="6">
        <f t="shared" si="61"/>
        <v>162850648.30229998</v>
      </c>
      <c r="J310" s="12"/>
      <c r="K310" s="145"/>
      <c r="L310" s="148"/>
      <c r="M310" s="13">
        <v>3</v>
      </c>
      <c r="N310" s="5" t="s">
        <v>699</v>
      </c>
      <c r="O310" s="5">
        <v>133380825.91869999</v>
      </c>
      <c r="P310" s="5">
        <v>0</v>
      </c>
      <c r="Q310" s="5">
        <v>36447.881099999999</v>
      </c>
      <c r="R310" s="5">
        <v>46598347.840800002</v>
      </c>
      <c r="S310" s="6">
        <f t="shared" si="73"/>
        <v>180015621.6406</v>
      </c>
    </row>
    <row r="311" spans="1:19" ht="25" customHeight="1" x14ac:dyDescent="0.25">
      <c r="A311" s="150"/>
      <c r="B311" s="148"/>
      <c r="C311" s="1">
        <v>3</v>
      </c>
      <c r="D311" s="5" t="s">
        <v>347</v>
      </c>
      <c r="E311" s="5">
        <v>113271814.96439999</v>
      </c>
      <c r="F311" s="5">
        <v>0</v>
      </c>
      <c r="G311" s="5">
        <v>30952.857100000001</v>
      </c>
      <c r="H311" s="5">
        <v>36222745.951200001</v>
      </c>
      <c r="I311" s="6">
        <f t="shared" si="61"/>
        <v>149525513.77269998</v>
      </c>
      <c r="J311" s="12"/>
      <c r="K311" s="145"/>
      <c r="L311" s="148"/>
      <c r="M311" s="13">
        <v>4</v>
      </c>
      <c r="N311" s="5" t="s">
        <v>700</v>
      </c>
      <c r="O311" s="5">
        <v>142381359.23280001</v>
      </c>
      <c r="P311" s="5">
        <v>0</v>
      </c>
      <c r="Q311" s="5">
        <v>38907.382799999999</v>
      </c>
      <c r="R311" s="5">
        <v>51135329.457199998</v>
      </c>
      <c r="S311" s="6">
        <f t="shared" si="73"/>
        <v>193555596.07280001</v>
      </c>
    </row>
    <row r="312" spans="1:19" ht="25" customHeight="1" x14ac:dyDescent="0.25">
      <c r="A312" s="150"/>
      <c r="B312" s="148"/>
      <c r="C312" s="1">
        <v>4</v>
      </c>
      <c r="D312" s="5" t="s">
        <v>348</v>
      </c>
      <c r="E312" s="5">
        <v>120473313.15189999</v>
      </c>
      <c r="F312" s="5">
        <v>0</v>
      </c>
      <c r="G312" s="5">
        <v>32920.751300000004</v>
      </c>
      <c r="H312" s="5">
        <v>39081878.303800002</v>
      </c>
      <c r="I312" s="6">
        <f t="shared" si="61"/>
        <v>159588112.20700002</v>
      </c>
      <c r="J312" s="12"/>
      <c r="K312" s="145"/>
      <c r="L312" s="148"/>
      <c r="M312" s="13">
        <v>5</v>
      </c>
      <c r="N312" s="5" t="s">
        <v>701</v>
      </c>
      <c r="O312" s="5">
        <v>132165522.5763</v>
      </c>
      <c r="P312" s="5">
        <v>0</v>
      </c>
      <c r="Q312" s="5">
        <v>36115.785199999998</v>
      </c>
      <c r="R312" s="5">
        <v>51885210.3706</v>
      </c>
      <c r="S312" s="6">
        <f t="shared" si="73"/>
        <v>184086848.73210001</v>
      </c>
    </row>
    <row r="313" spans="1:19" ht="25" customHeight="1" x14ac:dyDescent="0.25">
      <c r="A313" s="150"/>
      <c r="B313" s="148"/>
      <c r="C313" s="1">
        <v>5</v>
      </c>
      <c r="D313" s="5" t="s">
        <v>349</v>
      </c>
      <c r="E313" s="5">
        <v>129184293.7907</v>
      </c>
      <c r="F313" s="5">
        <v>0</v>
      </c>
      <c r="G313" s="5">
        <v>35301.129300000001</v>
      </c>
      <c r="H313" s="5">
        <v>38489050.8785</v>
      </c>
      <c r="I313" s="6">
        <f t="shared" si="61"/>
        <v>167708645.7985</v>
      </c>
      <c r="J313" s="12"/>
      <c r="K313" s="145"/>
      <c r="L313" s="148"/>
      <c r="M313" s="13">
        <v>6</v>
      </c>
      <c r="N313" s="5" t="s">
        <v>702</v>
      </c>
      <c r="O313" s="5">
        <v>132143437.9386</v>
      </c>
      <c r="P313" s="5">
        <v>0</v>
      </c>
      <c r="Q313" s="5">
        <v>36109.7503</v>
      </c>
      <c r="R313" s="5">
        <v>51494061.399999999</v>
      </c>
      <c r="S313" s="6">
        <f t="shared" si="73"/>
        <v>183673609.0889</v>
      </c>
    </row>
    <row r="314" spans="1:19" ht="25" customHeight="1" x14ac:dyDescent="0.25">
      <c r="A314" s="150"/>
      <c r="B314" s="148"/>
      <c r="C314" s="1">
        <v>6</v>
      </c>
      <c r="D314" s="5" t="s">
        <v>350</v>
      </c>
      <c r="E314" s="5">
        <v>129616863.93979999</v>
      </c>
      <c r="F314" s="5">
        <v>0</v>
      </c>
      <c r="G314" s="5">
        <v>35419.334199999998</v>
      </c>
      <c r="H314" s="5">
        <v>38610552.867799997</v>
      </c>
      <c r="I314" s="6">
        <f t="shared" si="61"/>
        <v>168262836.14179999</v>
      </c>
      <c r="J314" s="12"/>
      <c r="K314" s="145"/>
      <c r="L314" s="148"/>
      <c r="M314" s="13">
        <v>7</v>
      </c>
      <c r="N314" s="5" t="s">
        <v>703</v>
      </c>
      <c r="O314" s="5">
        <v>143213249.55160001</v>
      </c>
      <c r="P314" s="5">
        <v>0</v>
      </c>
      <c r="Q314" s="5">
        <v>39134.706599999998</v>
      </c>
      <c r="R314" s="5">
        <v>54332819.692000002</v>
      </c>
      <c r="S314" s="6">
        <f t="shared" si="73"/>
        <v>197585203.95020002</v>
      </c>
    </row>
    <row r="315" spans="1:19" ht="25" customHeight="1" x14ac:dyDescent="0.25">
      <c r="A315" s="150"/>
      <c r="B315" s="148"/>
      <c r="C315" s="1">
        <v>7</v>
      </c>
      <c r="D315" s="5" t="s">
        <v>351</v>
      </c>
      <c r="E315" s="5">
        <v>116013929.4918</v>
      </c>
      <c r="F315" s="5">
        <v>0</v>
      </c>
      <c r="G315" s="5">
        <v>31702.172200000001</v>
      </c>
      <c r="H315" s="5">
        <v>35382460.299099997</v>
      </c>
      <c r="I315" s="6">
        <f t="shared" si="61"/>
        <v>151428091.96309999</v>
      </c>
      <c r="J315" s="12"/>
      <c r="K315" s="145"/>
      <c r="L315" s="148"/>
      <c r="M315" s="13">
        <v>8</v>
      </c>
      <c r="N315" s="5" t="s">
        <v>704</v>
      </c>
      <c r="O315" s="5">
        <v>138746548.40560001</v>
      </c>
      <c r="P315" s="5">
        <v>0</v>
      </c>
      <c r="Q315" s="5">
        <v>37914.127999999997</v>
      </c>
      <c r="R315" s="5">
        <v>49475297.185699999</v>
      </c>
      <c r="S315" s="6">
        <f t="shared" si="73"/>
        <v>188259759.7193</v>
      </c>
    </row>
    <row r="316" spans="1:19" ht="25" customHeight="1" x14ac:dyDescent="0.25">
      <c r="A316" s="150"/>
      <c r="B316" s="148"/>
      <c r="C316" s="1">
        <v>8</v>
      </c>
      <c r="D316" s="5" t="s">
        <v>352</v>
      </c>
      <c r="E316" s="5">
        <v>122882778.9224</v>
      </c>
      <c r="F316" s="5">
        <v>0</v>
      </c>
      <c r="G316" s="5">
        <v>33579.1662</v>
      </c>
      <c r="H316" s="5">
        <v>37739252.451200001</v>
      </c>
      <c r="I316" s="6">
        <f t="shared" si="61"/>
        <v>160655610.53979999</v>
      </c>
      <c r="J316" s="12"/>
      <c r="K316" s="145"/>
      <c r="L316" s="148"/>
      <c r="M316" s="13">
        <v>9</v>
      </c>
      <c r="N316" s="5" t="s">
        <v>705</v>
      </c>
      <c r="O316" s="5">
        <v>132340165.2261</v>
      </c>
      <c r="P316" s="5">
        <v>0</v>
      </c>
      <c r="Q316" s="5">
        <v>36163.508300000001</v>
      </c>
      <c r="R316" s="5">
        <v>50384046.280599996</v>
      </c>
      <c r="S316" s="6">
        <f t="shared" si="73"/>
        <v>182760375.01499999</v>
      </c>
    </row>
    <row r="317" spans="1:19" ht="25" customHeight="1" x14ac:dyDescent="0.25">
      <c r="A317" s="150"/>
      <c r="B317" s="148"/>
      <c r="C317" s="1">
        <v>9</v>
      </c>
      <c r="D317" s="5" t="s">
        <v>353</v>
      </c>
      <c r="E317" s="5">
        <v>138253064.71419999</v>
      </c>
      <c r="F317" s="5">
        <v>0</v>
      </c>
      <c r="G317" s="5">
        <v>37779.277699999999</v>
      </c>
      <c r="H317" s="5">
        <v>41815714.307599999</v>
      </c>
      <c r="I317" s="6">
        <f t="shared" si="61"/>
        <v>180106558.29949999</v>
      </c>
      <c r="J317" s="12"/>
      <c r="K317" s="145"/>
      <c r="L317" s="148"/>
      <c r="M317" s="13">
        <v>10</v>
      </c>
      <c r="N317" s="5" t="s">
        <v>706</v>
      </c>
      <c r="O317" s="5">
        <v>155190143.46329999</v>
      </c>
      <c r="P317" s="5">
        <v>0</v>
      </c>
      <c r="Q317" s="5">
        <v>42407.533900000002</v>
      </c>
      <c r="R317" s="5">
        <v>54306506.633900002</v>
      </c>
      <c r="S317" s="6">
        <f t="shared" si="73"/>
        <v>209539057.6311</v>
      </c>
    </row>
    <row r="318" spans="1:19" ht="25" customHeight="1" x14ac:dyDescent="0.25">
      <c r="A318" s="150"/>
      <c r="B318" s="148"/>
      <c r="C318" s="1">
        <v>10</v>
      </c>
      <c r="D318" s="5" t="s">
        <v>354</v>
      </c>
      <c r="E318" s="5">
        <v>122196359.8521</v>
      </c>
      <c r="F318" s="5">
        <v>0</v>
      </c>
      <c r="G318" s="5">
        <v>33391.594100000002</v>
      </c>
      <c r="H318" s="5">
        <v>38989081.468800001</v>
      </c>
      <c r="I318" s="6">
        <f t="shared" si="61"/>
        <v>161218832.91499999</v>
      </c>
      <c r="J318" s="12"/>
      <c r="K318" s="145"/>
      <c r="L318" s="148"/>
      <c r="M318" s="13">
        <v>11</v>
      </c>
      <c r="N318" s="5" t="s">
        <v>707</v>
      </c>
      <c r="O318" s="5">
        <v>138212386.9752</v>
      </c>
      <c r="P318" s="5">
        <v>0</v>
      </c>
      <c r="Q318" s="5">
        <v>37768.162100000001</v>
      </c>
      <c r="R318" s="5">
        <v>52605148.838399999</v>
      </c>
      <c r="S318" s="6">
        <f t="shared" si="73"/>
        <v>190855303.97569999</v>
      </c>
    </row>
    <row r="319" spans="1:19" ht="25" customHeight="1" x14ac:dyDescent="0.25">
      <c r="A319" s="150"/>
      <c r="B319" s="148"/>
      <c r="C319" s="1">
        <v>11</v>
      </c>
      <c r="D319" s="5" t="s">
        <v>355</v>
      </c>
      <c r="E319" s="5">
        <v>150724081.3572</v>
      </c>
      <c r="F319" s="5">
        <v>0</v>
      </c>
      <c r="G319" s="5">
        <v>41187.1299</v>
      </c>
      <c r="H319" s="5">
        <v>45017741.276500002</v>
      </c>
      <c r="I319" s="6">
        <f t="shared" si="61"/>
        <v>195783009.76359999</v>
      </c>
      <c r="J319" s="12"/>
      <c r="K319" s="145"/>
      <c r="L319" s="148"/>
      <c r="M319" s="13">
        <v>12</v>
      </c>
      <c r="N319" s="5" t="s">
        <v>708</v>
      </c>
      <c r="O319" s="5">
        <v>132281110.8361</v>
      </c>
      <c r="P319" s="5">
        <v>0</v>
      </c>
      <c r="Q319" s="5">
        <v>36147.370999999999</v>
      </c>
      <c r="R319" s="5">
        <v>49379778.310199998</v>
      </c>
      <c r="S319" s="6">
        <f t="shared" si="73"/>
        <v>181697036.51730001</v>
      </c>
    </row>
    <row r="320" spans="1:19" ht="25" customHeight="1" x14ac:dyDescent="0.25">
      <c r="A320" s="150"/>
      <c r="B320" s="148"/>
      <c r="C320" s="1">
        <v>12</v>
      </c>
      <c r="D320" s="5" t="s">
        <v>356</v>
      </c>
      <c r="E320" s="5">
        <v>128009266.389</v>
      </c>
      <c r="F320" s="5">
        <v>0</v>
      </c>
      <c r="G320" s="5">
        <v>34980.039199999999</v>
      </c>
      <c r="H320" s="5">
        <v>38614924.629799999</v>
      </c>
      <c r="I320" s="6">
        <f t="shared" si="61"/>
        <v>166659171.058</v>
      </c>
      <c r="J320" s="12"/>
      <c r="K320" s="145"/>
      <c r="L320" s="148"/>
      <c r="M320" s="13">
        <v>13</v>
      </c>
      <c r="N320" s="5" t="s">
        <v>709</v>
      </c>
      <c r="O320" s="5">
        <v>157040670.8443</v>
      </c>
      <c r="P320" s="5">
        <v>0</v>
      </c>
      <c r="Q320" s="5">
        <v>42913.212299999999</v>
      </c>
      <c r="R320" s="5">
        <v>57998830.836099997</v>
      </c>
      <c r="S320" s="6">
        <f t="shared" si="73"/>
        <v>215082414.89270002</v>
      </c>
    </row>
    <row r="321" spans="1:19" ht="25" customHeight="1" x14ac:dyDescent="0.25">
      <c r="A321" s="150"/>
      <c r="B321" s="148"/>
      <c r="C321" s="1">
        <v>13</v>
      </c>
      <c r="D321" s="5" t="s">
        <v>357</v>
      </c>
      <c r="E321" s="5">
        <v>115640256.912</v>
      </c>
      <c r="F321" s="5">
        <v>0</v>
      </c>
      <c r="G321" s="5">
        <v>31600.061799999999</v>
      </c>
      <c r="H321" s="5">
        <v>37392316.017200001</v>
      </c>
      <c r="I321" s="6">
        <f t="shared" si="61"/>
        <v>153064172.991</v>
      </c>
      <c r="J321" s="12"/>
      <c r="K321" s="145"/>
      <c r="L321" s="148"/>
      <c r="M321" s="13">
        <v>14</v>
      </c>
      <c r="N321" s="5" t="s">
        <v>710</v>
      </c>
      <c r="O321" s="5">
        <v>192313333.74110001</v>
      </c>
      <c r="P321" s="5">
        <v>0</v>
      </c>
      <c r="Q321" s="5">
        <v>52551.882799999999</v>
      </c>
      <c r="R321" s="5">
        <v>72068645.724099994</v>
      </c>
      <c r="S321" s="6">
        <f t="shared" si="73"/>
        <v>264434531.34800002</v>
      </c>
    </row>
    <row r="322" spans="1:19" ht="25" customHeight="1" x14ac:dyDescent="0.25">
      <c r="A322" s="150"/>
      <c r="B322" s="148"/>
      <c r="C322" s="1">
        <v>14</v>
      </c>
      <c r="D322" s="5" t="s">
        <v>358</v>
      </c>
      <c r="E322" s="5">
        <v>112536805.7321</v>
      </c>
      <c r="F322" s="5">
        <v>0</v>
      </c>
      <c r="G322" s="5">
        <v>30752.0072</v>
      </c>
      <c r="H322" s="5">
        <v>36019912.691299997</v>
      </c>
      <c r="I322" s="6">
        <f t="shared" si="61"/>
        <v>148587470.43059999</v>
      </c>
      <c r="J322" s="12"/>
      <c r="K322" s="145"/>
      <c r="L322" s="148"/>
      <c r="M322" s="13">
        <v>15</v>
      </c>
      <c r="N322" s="5" t="s">
        <v>711</v>
      </c>
      <c r="O322" s="5">
        <v>155262878.45070001</v>
      </c>
      <c r="P322" s="5">
        <v>0</v>
      </c>
      <c r="Q322" s="5">
        <v>42427.409599999999</v>
      </c>
      <c r="R322" s="5">
        <v>57072594.6932</v>
      </c>
      <c r="S322" s="6">
        <f t="shared" si="73"/>
        <v>212377900.5535</v>
      </c>
    </row>
    <row r="323" spans="1:19" ht="25" customHeight="1" x14ac:dyDescent="0.25">
      <c r="A323" s="150"/>
      <c r="B323" s="148"/>
      <c r="C323" s="1">
        <v>15</v>
      </c>
      <c r="D323" s="5" t="s">
        <v>359</v>
      </c>
      <c r="E323" s="5">
        <v>100252455.02169999</v>
      </c>
      <c r="F323" s="5">
        <v>0</v>
      </c>
      <c r="G323" s="5">
        <v>27395.163700000001</v>
      </c>
      <c r="H323" s="5">
        <v>32034185.518100001</v>
      </c>
      <c r="I323" s="6">
        <f t="shared" si="61"/>
        <v>132314035.7035</v>
      </c>
      <c r="J323" s="12"/>
      <c r="K323" s="145"/>
      <c r="L323" s="148"/>
      <c r="M323" s="13">
        <v>16</v>
      </c>
      <c r="N323" s="5" t="s">
        <v>712</v>
      </c>
      <c r="O323" s="5">
        <v>156673857.88389999</v>
      </c>
      <c r="P323" s="5">
        <v>0</v>
      </c>
      <c r="Q323" s="5">
        <v>42812.9764</v>
      </c>
      <c r="R323" s="5">
        <v>57156895.462399997</v>
      </c>
      <c r="S323" s="6">
        <f t="shared" si="73"/>
        <v>213873566.32269996</v>
      </c>
    </row>
    <row r="324" spans="1:19" ht="25" customHeight="1" x14ac:dyDescent="0.25">
      <c r="A324" s="150"/>
      <c r="B324" s="148"/>
      <c r="C324" s="1">
        <v>16</v>
      </c>
      <c r="D324" s="5" t="s">
        <v>360</v>
      </c>
      <c r="E324" s="5">
        <v>108672351.9008</v>
      </c>
      <c r="F324" s="5">
        <v>0</v>
      </c>
      <c r="G324" s="5">
        <v>29695.9997</v>
      </c>
      <c r="H324" s="5">
        <v>35165521.920199998</v>
      </c>
      <c r="I324" s="6">
        <f t="shared" si="61"/>
        <v>143867569.82069999</v>
      </c>
      <c r="J324" s="12"/>
      <c r="K324" s="145"/>
      <c r="L324" s="148"/>
      <c r="M324" s="13">
        <v>17</v>
      </c>
      <c r="N324" s="5" t="s">
        <v>713</v>
      </c>
      <c r="O324" s="5">
        <v>107641938.632</v>
      </c>
      <c r="P324" s="5">
        <v>0</v>
      </c>
      <c r="Q324" s="5">
        <v>29414.427100000001</v>
      </c>
      <c r="R324" s="5">
        <v>39890332.714400001</v>
      </c>
      <c r="S324" s="6">
        <f t="shared" si="73"/>
        <v>147561685.7735</v>
      </c>
    </row>
    <row r="325" spans="1:19" ht="25" customHeight="1" x14ac:dyDescent="0.25">
      <c r="A325" s="150"/>
      <c r="B325" s="148"/>
      <c r="C325" s="1">
        <v>17</v>
      </c>
      <c r="D325" s="5" t="s">
        <v>361</v>
      </c>
      <c r="E325" s="5">
        <v>127577443.0237</v>
      </c>
      <c r="F325" s="5">
        <v>0</v>
      </c>
      <c r="G325" s="5">
        <v>34862.038399999998</v>
      </c>
      <c r="H325" s="5">
        <v>37218930.286300004</v>
      </c>
      <c r="I325" s="6">
        <f t="shared" si="61"/>
        <v>164831235.3484</v>
      </c>
      <c r="J325" s="12"/>
      <c r="K325" s="145"/>
      <c r="L325" s="148"/>
      <c r="M325" s="13">
        <v>18</v>
      </c>
      <c r="N325" s="5" t="s">
        <v>714</v>
      </c>
      <c r="O325" s="5">
        <v>132453865.274</v>
      </c>
      <c r="P325" s="5">
        <v>0</v>
      </c>
      <c r="Q325" s="5">
        <v>36194.578200000004</v>
      </c>
      <c r="R325" s="5">
        <v>52044078.552199997</v>
      </c>
      <c r="S325" s="6">
        <f t="shared" si="73"/>
        <v>184534138.40439999</v>
      </c>
    </row>
    <row r="326" spans="1:19" ht="25" customHeight="1" x14ac:dyDescent="0.25">
      <c r="A326" s="150"/>
      <c r="B326" s="148"/>
      <c r="C326" s="1">
        <v>18</v>
      </c>
      <c r="D326" s="5" t="s">
        <v>362</v>
      </c>
      <c r="E326" s="5">
        <v>138087569.95210001</v>
      </c>
      <c r="F326" s="5">
        <v>0</v>
      </c>
      <c r="G326" s="5">
        <v>37734.054300000003</v>
      </c>
      <c r="H326" s="5">
        <v>40479604.854999997</v>
      </c>
      <c r="I326" s="6">
        <f t="shared" si="61"/>
        <v>178604908.86140001</v>
      </c>
      <c r="J326" s="12"/>
      <c r="K326" s="145"/>
      <c r="L326" s="148"/>
      <c r="M326" s="13">
        <v>19</v>
      </c>
      <c r="N326" s="5" t="s">
        <v>715</v>
      </c>
      <c r="O326" s="5">
        <v>104982747.876</v>
      </c>
      <c r="P326" s="5">
        <v>0</v>
      </c>
      <c r="Q326" s="5">
        <v>28687.7719</v>
      </c>
      <c r="R326" s="5">
        <v>42008822.594099998</v>
      </c>
      <c r="S326" s="6">
        <f t="shared" si="73"/>
        <v>147020258.24199998</v>
      </c>
    </row>
    <row r="327" spans="1:19" ht="25" customHeight="1" x14ac:dyDescent="0.25">
      <c r="A327" s="150"/>
      <c r="B327" s="148"/>
      <c r="C327" s="1">
        <v>19</v>
      </c>
      <c r="D327" s="5" t="s">
        <v>363</v>
      </c>
      <c r="E327" s="5">
        <v>120984917.3056</v>
      </c>
      <c r="F327" s="5">
        <v>0</v>
      </c>
      <c r="G327" s="5">
        <v>33060.553099999997</v>
      </c>
      <c r="H327" s="5">
        <v>36330472.766000003</v>
      </c>
      <c r="I327" s="6">
        <f t="shared" si="61"/>
        <v>157348450.62470001</v>
      </c>
      <c r="J327" s="12"/>
      <c r="K327" s="145"/>
      <c r="L327" s="148"/>
      <c r="M327" s="13">
        <v>20</v>
      </c>
      <c r="N327" s="5" t="s">
        <v>716</v>
      </c>
      <c r="O327" s="5">
        <v>113556625.7843</v>
      </c>
      <c r="P327" s="5">
        <v>0</v>
      </c>
      <c r="Q327" s="5">
        <v>31030.685000000001</v>
      </c>
      <c r="R327" s="5">
        <v>46227572.9309</v>
      </c>
      <c r="S327" s="6">
        <f t="shared" si="73"/>
        <v>159815229.40020001</v>
      </c>
    </row>
    <row r="328" spans="1:19" ht="25" customHeight="1" x14ac:dyDescent="0.25">
      <c r="A328" s="150"/>
      <c r="B328" s="148"/>
      <c r="C328" s="1">
        <v>20</v>
      </c>
      <c r="D328" s="5" t="s">
        <v>364</v>
      </c>
      <c r="E328" s="5">
        <v>107482426.521</v>
      </c>
      <c r="F328" s="5">
        <v>0</v>
      </c>
      <c r="G328" s="5">
        <v>29370.838599999999</v>
      </c>
      <c r="H328" s="5">
        <v>33609257.131800003</v>
      </c>
      <c r="I328" s="6">
        <f t="shared" ref="I328:I387" si="74">SUM(E328:H328)</f>
        <v>141121054.4914</v>
      </c>
      <c r="J328" s="12"/>
      <c r="K328" s="145"/>
      <c r="L328" s="148"/>
      <c r="M328" s="13">
        <v>21</v>
      </c>
      <c r="N328" s="5" t="s">
        <v>717</v>
      </c>
      <c r="O328" s="5">
        <v>117283325.77519999</v>
      </c>
      <c r="P328" s="5">
        <v>0</v>
      </c>
      <c r="Q328" s="5">
        <v>32049.0497</v>
      </c>
      <c r="R328" s="5">
        <v>43849994.287699997</v>
      </c>
      <c r="S328" s="6">
        <f t="shared" si="73"/>
        <v>161165369.1126</v>
      </c>
    </row>
    <row r="329" spans="1:19" ht="25" customHeight="1" x14ac:dyDescent="0.25">
      <c r="A329" s="150"/>
      <c r="B329" s="148"/>
      <c r="C329" s="1">
        <v>21</v>
      </c>
      <c r="D329" s="5" t="s">
        <v>365</v>
      </c>
      <c r="E329" s="5">
        <v>118215899.8088</v>
      </c>
      <c r="F329" s="5">
        <v>0</v>
      </c>
      <c r="G329" s="5">
        <v>32303.886500000001</v>
      </c>
      <c r="H329" s="5">
        <v>37194926.838299997</v>
      </c>
      <c r="I329" s="6">
        <f t="shared" si="74"/>
        <v>155443130.5336</v>
      </c>
      <c r="J329" s="12"/>
      <c r="K329" s="145"/>
      <c r="L329" s="148"/>
      <c r="M329" s="13">
        <v>22</v>
      </c>
      <c r="N329" s="5" t="s">
        <v>718</v>
      </c>
      <c r="O329" s="5">
        <v>217810364.16</v>
      </c>
      <c r="P329" s="5">
        <v>0</v>
      </c>
      <c r="Q329" s="5">
        <v>59519.246500000001</v>
      </c>
      <c r="R329" s="5">
        <v>78364477.930700004</v>
      </c>
      <c r="S329" s="6">
        <f t="shared" si="73"/>
        <v>296234361.33719999</v>
      </c>
    </row>
    <row r="330" spans="1:19" ht="25" customHeight="1" x14ac:dyDescent="0.25">
      <c r="A330" s="150"/>
      <c r="B330" s="148"/>
      <c r="C330" s="1">
        <v>22</v>
      </c>
      <c r="D330" s="5" t="s">
        <v>366</v>
      </c>
      <c r="E330" s="5">
        <v>114998430.8795</v>
      </c>
      <c r="F330" s="5">
        <v>0</v>
      </c>
      <c r="G330" s="5">
        <v>31424.675200000001</v>
      </c>
      <c r="H330" s="5">
        <v>35321338.116999999</v>
      </c>
      <c r="I330" s="6">
        <f t="shared" si="74"/>
        <v>150351193.6717</v>
      </c>
      <c r="J330" s="12"/>
      <c r="K330" s="146"/>
      <c r="L330" s="149"/>
      <c r="M330" s="13">
        <v>23</v>
      </c>
      <c r="N330" s="5" t="s">
        <v>719</v>
      </c>
      <c r="O330" s="5">
        <v>128918944.251</v>
      </c>
      <c r="P330" s="5">
        <v>0</v>
      </c>
      <c r="Q330" s="5">
        <v>35228.619400000003</v>
      </c>
      <c r="R330" s="5">
        <v>43446637.377999999</v>
      </c>
      <c r="S330" s="6">
        <f t="shared" si="73"/>
        <v>172400810.2484</v>
      </c>
    </row>
    <row r="331" spans="1:19" ht="25" customHeight="1" x14ac:dyDescent="0.3">
      <c r="A331" s="150"/>
      <c r="B331" s="148"/>
      <c r="C331" s="1">
        <v>23</v>
      </c>
      <c r="D331" s="5" t="s">
        <v>367</v>
      </c>
      <c r="E331" s="5">
        <v>111233158.8277</v>
      </c>
      <c r="F331" s="5">
        <v>0</v>
      </c>
      <c r="G331" s="5">
        <v>30395.7703</v>
      </c>
      <c r="H331" s="5">
        <v>34646519.532499999</v>
      </c>
      <c r="I331" s="6">
        <f t="shared" si="74"/>
        <v>145910074.13050002</v>
      </c>
      <c r="J331" s="12"/>
      <c r="K331" s="19"/>
      <c r="L331" s="127" t="s">
        <v>846</v>
      </c>
      <c r="M331" s="128"/>
      <c r="N331" s="129"/>
      <c r="O331" s="15">
        <f>SUM(O308:O330)</f>
        <v>3224666639.0283999</v>
      </c>
      <c r="P331" s="15">
        <f t="shared" ref="P331:S331" si="75">SUM(P308:P330)</f>
        <v>0</v>
      </c>
      <c r="Q331" s="15">
        <f t="shared" ref="Q331" si="76">SUM(Q308:Q330)</f>
        <v>881178.12650000001</v>
      </c>
      <c r="R331" s="15">
        <f t="shared" si="75"/>
        <v>1203513874.4296999</v>
      </c>
      <c r="S331" s="15">
        <f t="shared" si="75"/>
        <v>4429061691.5846004</v>
      </c>
    </row>
    <row r="332" spans="1:19" ht="25" customHeight="1" x14ac:dyDescent="0.25">
      <c r="A332" s="150"/>
      <c r="B332" s="148"/>
      <c r="C332" s="1">
        <v>24</v>
      </c>
      <c r="D332" s="5" t="s">
        <v>368</v>
      </c>
      <c r="E332" s="5">
        <v>115069238.26440001</v>
      </c>
      <c r="F332" s="5">
        <v>0</v>
      </c>
      <c r="G332" s="5">
        <v>31444.0242</v>
      </c>
      <c r="H332" s="5">
        <v>35114215.581200004</v>
      </c>
      <c r="I332" s="6">
        <f t="shared" si="74"/>
        <v>150214897.86980003</v>
      </c>
      <c r="J332" s="12"/>
      <c r="K332" s="144">
        <v>33</v>
      </c>
      <c r="L332" s="147" t="s">
        <v>59</v>
      </c>
      <c r="M332" s="13">
        <v>1</v>
      </c>
      <c r="N332" s="5" t="s">
        <v>720</v>
      </c>
      <c r="O332" s="5">
        <v>120785839.3963</v>
      </c>
      <c r="P332" s="5">
        <v>-3129481.58</v>
      </c>
      <c r="Q332" s="5">
        <v>33006.152800000003</v>
      </c>
      <c r="R332" s="5">
        <v>33583470.5748</v>
      </c>
      <c r="S332" s="6">
        <f t="shared" ref="S332:S354" si="77">SUM(O332:R332)</f>
        <v>151272834.54390001</v>
      </c>
    </row>
    <row r="333" spans="1:19" ht="25" customHeight="1" x14ac:dyDescent="0.25">
      <c r="A333" s="150"/>
      <c r="B333" s="148"/>
      <c r="C333" s="1">
        <v>25</v>
      </c>
      <c r="D333" s="5" t="s">
        <v>369</v>
      </c>
      <c r="E333" s="5">
        <v>116123028.22390001</v>
      </c>
      <c r="F333" s="5">
        <v>0</v>
      </c>
      <c r="G333" s="5">
        <v>31731.984700000001</v>
      </c>
      <c r="H333" s="5">
        <v>35916062.722099997</v>
      </c>
      <c r="I333" s="6">
        <f t="shared" si="74"/>
        <v>152070822.9307</v>
      </c>
      <c r="J333" s="12"/>
      <c r="K333" s="145"/>
      <c r="L333" s="148"/>
      <c r="M333" s="13">
        <v>2</v>
      </c>
      <c r="N333" s="5" t="s">
        <v>721</v>
      </c>
      <c r="O333" s="5">
        <v>137494757.77610001</v>
      </c>
      <c r="P333" s="5">
        <v>-3129481.58</v>
      </c>
      <c r="Q333" s="5">
        <v>37572.061399999999</v>
      </c>
      <c r="R333" s="5">
        <v>39388758.0898</v>
      </c>
      <c r="S333" s="6">
        <f t="shared" si="77"/>
        <v>173791606.34729999</v>
      </c>
    </row>
    <row r="334" spans="1:19" ht="25" customHeight="1" x14ac:dyDescent="0.25">
      <c r="A334" s="150"/>
      <c r="B334" s="148"/>
      <c r="C334" s="1">
        <v>26</v>
      </c>
      <c r="D334" s="5" t="s">
        <v>370</v>
      </c>
      <c r="E334" s="5">
        <v>123535163.038</v>
      </c>
      <c r="F334" s="5">
        <v>0</v>
      </c>
      <c r="G334" s="5">
        <v>33757.4378</v>
      </c>
      <c r="H334" s="5">
        <v>39890406.8169</v>
      </c>
      <c r="I334" s="6">
        <f t="shared" si="74"/>
        <v>163459327.29269999</v>
      </c>
      <c r="J334" s="12"/>
      <c r="K334" s="145"/>
      <c r="L334" s="148"/>
      <c r="M334" s="13">
        <v>3</v>
      </c>
      <c r="N334" s="5" t="s">
        <v>880</v>
      </c>
      <c r="O334" s="5">
        <v>148173457.19240001</v>
      </c>
      <c r="P334" s="5">
        <v>-3129481.58</v>
      </c>
      <c r="Q334" s="5">
        <v>40490.141799999998</v>
      </c>
      <c r="R334" s="5">
        <v>40967541.576899998</v>
      </c>
      <c r="S334" s="6">
        <f t="shared" si="77"/>
        <v>186052007.33109999</v>
      </c>
    </row>
    <row r="335" spans="1:19" ht="25" customHeight="1" x14ac:dyDescent="0.25">
      <c r="A335" s="150"/>
      <c r="B335" s="149"/>
      <c r="C335" s="1">
        <v>27</v>
      </c>
      <c r="D335" s="5" t="s">
        <v>371</v>
      </c>
      <c r="E335" s="5">
        <v>110512660.4439</v>
      </c>
      <c r="F335" s="5">
        <v>0</v>
      </c>
      <c r="G335" s="5">
        <v>30198.885699999999</v>
      </c>
      <c r="H335" s="5">
        <v>33610741.881099999</v>
      </c>
      <c r="I335" s="6">
        <f t="shared" si="74"/>
        <v>144153601.21070001</v>
      </c>
      <c r="J335" s="12"/>
      <c r="K335" s="145"/>
      <c r="L335" s="148"/>
      <c r="M335" s="13">
        <v>4</v>
      </c>
      <c r="N335" s="5" t="s">
        <v>722</v>
      </c>
      <c r="O335" s="5">
        <v>160881155.85350001</v>
      </c>
      <c r="P335" s="5">
        <v>-3129481.58</v>
      </c>
      <c r="Q335" s="5">
        <v>43962.670100000003</v>
      </c>
      <c r="R335" s="5">
        <v>45398776.044399999</v>
      </c>
      <c r="S335" s="6">
        <f t="shared" si="77"/>
        <v>203194412.98800001</v>
      </c>
    </row>
    <row r="336" spans="1:19" ht="25" customHeight="1" x14ac:dyDescent="0.3">
      <c r="A336" s="1"/>
      <c r="B336" s="127" t="s">
        <v>830</v>
      </c>
      <c r="C336" s="128"/>
      <c r="D336" s="129"/>
      <c r="E336" s="15">
        <f>SUM(E309:E335)</f>
        <v>3265865512.2567997</v>
      </c>
      <c r="F336" s="15">
        <f t="shared" ref="F336:H336" si="78">SUM(F309:F335)</f>
        <v>0</v>
      </c>
      <c r="G336" s="15">
        <f t="shared" ref="G336" si="79">SUM(G309:G335)</f>
        <v>892436.2037999999</v>
      </c>
      <c r="H336" s="15">
        <f t="shared" si="78"/>
        <v>1010988939.2389002</v>
      </c>
      <c r="I336" s="8">
        <f t="shared" si="74"/>
        <v>4277746887.6995001</v>
      </c>
      <c r="J336" s="12"/>
      <c r="K336" s="145"/>
      <c r="L336" s="148"/>
      <c r="M336" s="13">
        <v>5</v>
      </c>
      <c r="N336" s="5" t="s">
        <v>723</v>
      </c>
      <c r="O336" s="5">
        <v>151341694.08610001</v>
      </c>
      <c r="P336" s="5">
        <v>-3129481.58</v>
      </c>
      <c r="Q336" s="5">
        <v>41355.899799999999</v>
      </c>
      <c r="R336" s="5">
        <v>39957087.150700003</v>
      </c>
      <c r="S336" s="6">
        <f t="shared" si="77"/>
        <v>188210655.5566</v>
      </c>
    </row>
    <row r="337" spans="1:19" ht="25" customHeight="1" x14ac:dyDescent="0.25">
      <c r="A337" s="150">
        <v>17</v>
      </c>
      <c r="B337" s="147" t="s">
        <v>43</v>
      </c>
      <c r="C337" s="1">
        <v>1</v>
      </c>
      <c r="D337" s="5" t="s">
        <v>372</v>
      </c>
      <c r="E337" s="5">
        <v>115405959.5652</v>
      </c>
      <c r="F337" s="5">
        <v>0</v>
      </c>
      <c r="G337" s="5">
        <v>31536.0373</v>
      </c>
      <c r="H337" s="5">
        <v>36997336.3072</v>
      </c>
      <c r="I337" s="6">
        <f t="shared" si="74"/>
        <v>152434831.90970001</v>
      </c>
      <c r="J337" s="12"/>
      <c r="K337" s="145"/>
      <c r="L337" s="148"/>
      <c r="M337" s="13">
        <v>6</v>
      </c>
      <c r="N337" s="5" t="s">
        <v>724</v>
      </c>
      <c r="O337" s="5">
        <v>137132705.32800001</v>
      </c>
      <c r="P337" s="5">
        <v>-3129481.58</v>
      </c>
      <c r="Q337" s="5">
        <v>37473.126300000004</v>
      </c>
      <c r="R337" s="5">
        <v>32801255.119899999</v>
      </c>
      <c r="S337" s="6">
        <f t="shared" si="77"/>
        <v>166841951.99420002</v>
      </c>
    </row>
    <row r="338" spans="1:19" ht="25" customHeight="1" x14ac:dyDescent="0.25">
      <c r="A338" s="150"/>
      <c r="B338" s="148"/>
      <c r="C338" s="1">
        <v>2</v>
      </c>
      <c r="D338" s="5" t="s">
        <v>373</v>
      </c>
      <c r="E338" s="5">
        <v>136491924.8434</v>
      </c>
      <c r="F338" s="5">
        <v>0</v>
      </c>
      <c r="G338" s="5">
        <v>37298.025500000003</v>
      </c>
      <c r="H338" s="5">
        <v>43274526.660700001</v>
      </c>
      <c r="I338" s="6">
        <f t="shared" si="74"/>
        <v>179803749.52959999</v>
      </c>
      <c r="J338" s="12"/>
      <c r="K338" s="145"/>
      <c r="L338" s="148"/>
      <c r="M338" s="13">
        <v>7</v>
      </c>
      <c r="N338" s="5" t="s">
        <v>725</v>
      </c>
      <c r="O338" s="5">
        <v>156625117.4181</v>
      </c>
      <c r="P338" s="5">
        <v>-3129481.58</v>
      </c>
      <c r="Q338" s="5">
        <v>42799.657500000001</v>
      </c>
      <c r="R338" s="5">
        <v>44004018.991999999</v>
      </c>
      <c r="S338" s="6">
        <f t="shared" si="77"/>
        <v>197542454.48759997</v>
      </c>
    </row>
    <row r="339" spans="1:19" ht="25" customHeight="1" x14ac:dyDescent="0.25">
      <c r="A339" s="150"/>
      <c r="B339" s="148"/>
      <c r="C339" s="1">
        <v>3</v>
      </c>
      <c r="D339" s="5" t="s">
        <v>374</v>
      </c>
      <c r="E339" s="5">
        <v>169390201.1473</v>
      </c>
      <c r="F339" s="5">
        <v>0</v>
      </c>
      <c r="G339" s="5">
        <v>46287.866900000001</v>
      </c>
      <c r="H339" s="5">
        <v>51958000.811700001</v>
      </c>
      <c r="I339" s="6">
        <f t="shared" si="74"/>
        <v>221394489.82590002</v>
      </c>
      <c r="J339" s="12"/>
      <c r="K339" s="145"/>
      <c r="L339" s="148"/>
      <c r="M339" s="13">
        <v>8</v>
      </c>
      <c r="N339" s="5" t="s">
        <v>726</v>
      </c>
      <c r="O339" s="5">
        <v>133649891.9135</v>
      </c>
      <c r="P339" s="5">
        <v>-3129481.58</v>
      </c>
      <c r="Q339" s="5">
        <v>36521.406600000002</v>
      </c>
      <c r="R339" s="5">
        <v>37333452.543899998</v>
      </c>
      <c r="S339" s="6">
        <f t="shared" si="77"/>
        <v>167890384.28399998</v>
      </c>
    </row>
    <row r="340" spans="1:19" ht="25" customHeight="1" x14ac:dyDescent="0.25">
      <c r="A340" s="150"/>
      <c r="B340" s="148"/>
      <c r="C340" s="1">
        <v>4</v>
      </c>
      <c r="D340" s="5" t="s">
        <v>375</v>
      </c>
      <c r="E340" s="5">
        <v>128123885.73630001</v>
      </c>
      <c r="F340" s="5">
        <v>0</v>
      </c>
      <c r="G340" s="5">
        <v>35011.3603</v>
      </c>
      <c r="H340" s="5">
        <v>37849252.495999999</v>
      </c>
      <c r="I340" s="6">
        <f t="shared" si="74"/>
        <v>166008149.59260002</v>
      </c>
      <c r="J340" s="12"/>
      <c r="K340" s="145"/>
      <c r="L340" s="148"/>
      <c r="M340" s="13">
        <v>9</v>
      </c>
      <c r="N340" s="5" t="s">
        <v>727</v>
      </c>
      <c r="O340" s="5">
        <v>151281722.71059999</v>
      </c>
      <c r="P340" s="5">
        <v>-3129481.58</v>
      </c>
      <c r="Q340" s="5">
        <v>41339.511899999998</v>
      </c>
      <c r="R340" s="5">
        <v>36971668.616300002</v>
      </c>
      <c r="S340" s="6">
        <f t="shared" si="77"/>
        <v>185165249.25879997</v>
      </c>
    </row>
    <row r="341" spans="1:19" ht="25" customHeight="1" x14ac:dyDescent="0.25">
      <c r="A341" s="150"/>
      <c r="B341" s="148"/>
      <c r="C341" s="1">
        <v>5</v>
      </c>
      <c r="D341" s="5" t="s">
        <v>376</v>
      </c>
      <c r="E341" s="5">
        <v>109941470.6803</v>
      </c>
      <c r="F341" s="5">
        <v>0</v>
      </c>
      <c r="G341" s="5">
        <v>30042.801299999999</v>
      </c>
      <c r="H341" s="5">
        <v>32740477.403499998</v>
      </c>
      <c r="I341" s="6">
        <f t="shared" si="74"/>
        <v>142711990.88510001</v>
      </c>
      <c r="J341" s="12"/>
      <c r="K341" s="145"/>
      <c r="L341" s="148"/>
      <c r="M341" s="13">
        <v>10</v>
      </c>
      <c r="N341" s="5" t="s">
        <v>728</v>
      </c>
      <c r="O341" s="5">
        <v>136586333.97549999</v>
      </c>
      <c r="P341" s="5">
        <v>-3129481.58</v>
      </c>
      <c r="Q341" s="5">
        <v>37323.823900000003</v>
      </c>
      <c r="R341" s="5">
        <v>35202754.725000001</v>
      </c>
      <c r="S341" s="6">
        <f t="shared" si="77"/>
        <v>168696930.94439998</v>
      </c>
    </row>
    <row r="342" spans="1:19" ht="25" customHeight="1" x14ac:dyDescent="0.25">
      <c r="A342" s="150"/>
      <c r="B342" s="148"/>
      <c r="C342" s="1">
        <v>6</v>
      </c>
      <c r="D342" s="5" t="s">
        <v>377</v>
      </c>
      <c r="E342" s="5">
        <v>107849663.1728</v>
      </c>
      <c r="F342" s="5">
        <v>0</v>
      </c>
      <c r="G342" s="5">
        <v>29471.190299999998</v>
      </c>
      <c r="H342" s="5">
        <v>34140843.509000003</v>
      </c>
      <c r="I342" s="6">
        <f t="shared" si="74"/>
        <v>142019977.8721</v>
      </c>
      <c r="J342" s="12"/>
      <c r="K342" s="145"/>
      <c r="L342" s="148"/>
      <c r="M342" s="13">
        <v>11</v>
      </c>
      <c r="N342" s="5" t="s">
        <v>729</v>
      </c>
      <c r="O342" s="5">
        <v>126657479.7085</v>
      </c>
      <c r="P342" s="5">
        <v>-3129481.58</v>
      </c>
      <c r="Q342" s="5">
        <v>34610.647599999997</v>
      </c>
      <c r="R342" s="5">
        <v>35965008.549699999</v>
      </c>
      <c r="S342" s="6">
        <f t="shared" si="77"/>
        <v>159527617.3258</v>
      </c>
    </row>
    <row r="343" spans="1:19" ht="25" customHeight="1" x14ac:dyDescent="0.25">
      <c r="A343" s="150"/>
      <c r="B343" s="148"/>
      <c r="C343" s="1">
        <v>7</v>
      </c>
      <c r="D343" s="5" t="s">
        <v>378</v>
      </c>
      <c r="E343" s="5">
        <v>151391318.28080001</v>
      </c>
      <c r="F343" s="5">
        <v>0</v>
      </c>
      <c r="G343" s="5">
        <v>41369.460200000001</v>
      </c>
      <c r="H343" s="5">
        <v>46412461.948799998</v>
      </c>
      <c r="I343" s="6">
        <f t="shared" si="74"/>
        <v>197845149.68980002</v>
      </c>
      <c r="J343" s="12"/>
      <c r="K343" s="145"/>
      <c r="L343" s="148"/>
      <c r="M343" s="13">
        <v>12</v>
      </c>
      <c r="N343" s="5" t="s">
        <v>730</v>
      </c>
      <c r="O343" s="5">
        <v>150801139.91170001</v>
      </c>
      <c r="P343" s="5">
        <v>-3129481.58</v>
      </c>
      <c r="Q343" s="5">
        <v>41208.186999999998</v>
      </c>
      <c r="R343" s="5">
        <v>37224240.979800001</v>
      </c>
      <c r="S343" s="6">
        <f t="shared" si="77"/>
        <v>184937107.49849999</v>
      </c>
    </row>
    <row r="344" spans="1:19" ht="25" customHeight="1" x14ac:dyDescent="0.25">
      <c r="A344" s="150"/>
      <c r="B344" s="148"/>
      <c r="C344" s="1">
        <v>8</v>
      </c>
      <c r="D344" s="5" t="s">
        <v>379</v>
      </c>
      <c r="E344" s="5">
        <v>127058040.8453</v>
      </c>
      <c r="F344" s="5">
        <v>0</v>
      </c>
      <c r="G344" s="5">
        <v>34720.1057</v>
      </c>
      <c r="H344" s="5">
        <v>38666194.588799998</v>
      </c>
      <c r="I344" s="6">
        <f t="shared" si="74"/>
        <v>165758955.53979999</v>
      </c>
      <c r="J344" s="12"/>
      <c r="K344" s="145"/>
      <c r="L344" s="148"/>
      <c r="M344" s="13">
        <v>13</v>
      </c>
      <c r="N344" s="5" t="s">
        <v>731</v>
      </c>
      <c r="O344" s="5">
        <v>158220826.4632</v>
      </c>
      <c r="P344" s="5">
        <v>-3129481.58</v>
      </c>
      <c r="Q344" s="5">
        <v>43235.703699999998</v>
      </c>
      <c r="R344" s="5">
        <v>42044232.321699999</v>
      </c>
      <c r="S344" s="6">
        <f t="shared" si="77"/>
        <v>197178812.9086</v>
      </c>
    </row>
    <row r="345" spans="1:19" ht="25" customHeight="1" x14ac:dyDescent="0.25">
      <c r="A345" s="150"/>
      <c r="B345" s="148"/>
      <c r="C345" s="1">
        <v>9</v>
      </c>
      <c r="D345" s="5" t="s">
        <v>380</v>
      </c>
      <c r="E345" s="5">
        <v>111294411.6523</v>
      </c>
      <c r="F345" s="5">
        <v>0</v>
      </c>
      <c r="G345" s="5">
        <v>30412.508399999999</v>
      </c>
      <c r="H345" s="5">
        <v>34948382.189199999</v>
      </c>
      <c r="I345" s="6">
        <f t="shared" si="74"/>
        <v>146273206.34990001</v>
      </c>
      <c r="J345" s="12"/>
      <c r="K345" s="145"/>
      <c r="L345" s="148"/>
      <c r="M345" s="13">
        <v>14</v>
      </c>
      <c r="N345" s="5" t="s">
        <v>732</v>
      </c>
      <c r="O345" s="5">
        <v>142565346.65380001</v>
      </c>
      <c r="P345" s="5">
        <v>-3129481.58</v>
      </c>
      <c r="Q345" s="5">
        <v>38957.659599999999</v>
      </c>
      <c r="R345" s="5">
        <v>37822100.055799998</v>
      </c>
      <c r="S345" s="6">
        <f t="shared" si="77"/>
        <v>177296922.78919998</v>
      </c>
    </row>
    <row r="346" spans="1:19" ht="25" customHeight="1" x14ac:dyDescent="0.25">
      <c r="A346" s="150"/>
      <c r="B346" s="148"/>
      <c r="C346" s="1">
        <v>10</v>
      </c>
      <c r="D346" s="5" t="s">
        <v>381</v>
      </c>
      <c r="E346" s="5">
        <v>117576487.9226</v>
      </c>
      <c r="F346" s="5">
        <v>0</v>
      </c>
      <c r="G346" s="5">
        <v>32129.1597</v>
      </c>
      <c r="H346" s="5">
        <v>35596475.2852</v>
      </c>
      <c r="I346" s="6">
        <f t="shared" si="74"/>
        <v>153205092.36750001</v>
      </c>
      <c r="J346" s="12"/>
      <c r="K346" s="145"/>
      <c r="L346" s="148"/>
      <c r="M346" s="13">
        <v>15</v>
      </c>
      <c r="N346" s="5" t="s">
        <v>733</v>
      </c>
      <c r="O346" s="5">
        <v>127658534.4606</v>
      </c>
      <c r="P346" s="5">
        <v>-3129481.58</v>
      </c>
      <c r="Q346" s="5">
        <v>34884.1976</v>
      </c>
      <c r="R346" s="5">
        <v>33529937.1118</v>
      </c>
      <c r="S346" s="6">
        <f t="shared" si="77"/>
        <v>158093874.19</v>
      </c>
    </row>
    <row r="347" spans="1:19" ht="25" customHeight="1" x14ac:dyDescent="0.25">
      <c r="A347" s="150"/>
      <c r="B347" s="148"/>
      <c r="C347" s="1">
        <v>11</v>
      </c>
      <c r="D347" s="5" t="s">
        <v>382</v>
      </c>
      <c r="E347" s="5">
        <v>163555716.7685</v>
      </c>
      <c r="F347" s="5">
        <v>0</v>
      </c>
      <c r="G347" s="5">
        <v>44693.525300000001</v>
      </c>
      <c r="H347" s="5">
        <v>48593311.301700003</v>
      </c>
      <c r="I347" s="6">
        <f t="shared" si="74"/>
        <v>212193721.59549999</v>
      </c>
      <c r="J347" s="12"/>
      <c r="K347" s="145"/>
      <c r="L347" s="148"/>
      <c r="M347" s="13">
        <v>16</v>
      </c>
      <c r="N347" s="5" t="s">
        <v>734</v>
      </c>
      <c r="O347" s="5">
        <v>141859000.87189999</v>
      </c>
      <c r="P347" s="5">
        <v>-3129481.58</v>
      </c>
      <c r="Q347" s="5">
        <v>38764.6423</v>
      </c>
      <c r="R347" s="5">
        <v>44126758.272500001</v>
      </c>
      <c r="S347" s="6">
        <f t="shared" si="77"/>
        <v>182895042.2067</v>
      </c>
    </row>
    <row r="348" spans="1:19" ht="25" customHeight="1" x14ac:dyDescent="0.25">
      <c r="A348" s="150"/>
      <c r="B348" s="148"/>
      <c r="C348" s="1">
        <v>12</v>
      </c>
      <c r="D348" s="5" t="s">
        <v>383</v>
      </c>
      <c r="E348" s="5">
        <v>120927134.7617</v>
      </c>
      <c r="F348" s="5">
        <v>0</v>
      </c>
      <c r="G348" s="5">
        <v>33044.763400000003</v>
      </c>
      <c r="H348" s="5">
        <v>36380010.517399997</v>
      </c>
      <c r="I348" s="6">
        <f t="shared" si="74"/>
        <v>157340190.04250002</v>
      </c>
      <c r="J348" s="12"/>
      <c r="K348" s="145"/>
      <c r="L348" s="148"/>
      <c r="M348" s="13">
        <v>17</v>
      </c>
      <c r="N348" s="5" t="s">
        <v>735</v>
      </c>
      <c r="O348" s="5">
        <v>140712993.15099999</v>
      </c>
      <c r="P348" s="5">
        <v>-3129481.58</v>
      </c>
      <c r="Q348" s="5">
        <v>38451.482100000001</v>
      </c>
      <c r="R348" s="5">
        <v>40997896.452699997</v>
      </c>
      <c r="S348" s="6">
        <f t="shared" si="77"/>
        <v>178619859.50579998</v>
      </c>
    </row>
    <row r="349" spans="1:19" ht="25" customHeight="1" x14ac:dyDescent="0.25">
      <c r="A349" s="150"/>
      <c r="B349" s="148"/>
      <c r="C349" s="1">
        <v>13</v>
      </c>
      <c r="D349" s="5" t="s">
        <v>384</v>
      </c>
      <c r="E349" s="5">
        <v>102082213.1728</v>
      </c>
      <c r="F349" s="5">
        <v>0</v>
      </c>
      <c r="G349" s="5">
        <v>27895.166700000002</v>
      </c>
      <c r="H349" s="5">
        <v>34821931.035300002</v>
      </c>
      <c r="I349" s="6">
        <f t="shared" si="74"/>
        <v>136932039.37480003</v>
      </c>
      <c r="J349" s="12"/>
      <c r="K349" s="145"/>
      <c r="L349" s="148"/>
      <c r="M349" s="13">
        <v>18</v>
      </c>
      <c r="N349" s="5" t="s">
        <v>736</v>
      </c>
      <c r="O349" s="5">
        <v>157558661.84209999</v>
      </c>
      <c r="P349" s="5">
        <v>-3129481.58</v>
      </c>
      <c r="Q349" s="5">
        <v>43054.7595</v>
      </c>
      <c r="R349" s="5">
        <v>43473880.984099999</v>
      </c>
      <c r="S349" s="6">
        <f t="shared" si="77"/>
        <v>197946116.00569999</v>
      </c>
    </row>
    <row r="350" spans="1:19" ht="25" customHeight="1" x14ac:dyDescent="0.25">
      <c r="A350" s="150"/>
      <c r="B350" s="148"/>
      <c r="C350" s="1">
        <v>14</v>
      </c>
      <c r="D350" s="5" t="s">
        <v>385</v>
      </c>
      <c r="E350" s="5">
        <v>140308744.51640001</v>
      </c>
      <c r="F350" s="5">
        <v>0</v>
      </c>
      <c r="G350" s="5">
        <v>38341.0164</v>
      </c>
      <c r="H350" s="5">
        <v>45006156.845799997</v>
      </c>
      <c r="I350" s="6">
        <f t="shared" si="74"/>
        <v>185353242.3786</v>
      </c>
      <c r="J350" s="12"/>
      <c r="K350" s="145"/>
      <c r="L350" s="148"/>
      <c r="M350" s="13">
        <v>19</v>
      </c>
      <c r="N350" s="5" t="s">
        <v>737</v>
      </c>
      <c r="O350" s="5">
        <v>145262736.58790001</v>
      </c>
      <c r="P350" s="5">
        <v>-3129481.58</v>
      </c>
      <c r="Q350" s="5">
        <v>39694.753100000002</v>
      </c>
      <c r="R350" s="5">
        <v>34311492.678099997</v>
      </c>
      <c r="S350" s="6">
        <f t="shared" si="77"/>
        <v>176484442.4391</v>
      </c>
    </row>
    <row r="351" spans="1:19" ht="25" customHeight="1" x14ac:dyDescent="0.25">
      <c r="A351" s="150"/>
      <c r="B351" s="148"/>
      <c r="C351" s="1">
        <v>15</v>
      </c>
      <c r="D351" s="5" t="s">
        <v>386</v>
      </c>
      <c r="E351" s="5">
        <v>157811418.079</v>
      </c>
      <c r="F351" s="5">
        <v>0</v>
      </c>
      <c r="G351" s="5">
        <v>43123.828099999999</v>
      </c>
      <c r="H351" s="5">
        <v>48467602.522500001</v>
      </c>
      <c r="I351" s="6">
        <f t="shared" si="74"/>
        <v>206322144.4296</v>
      </c>
      <c r="J351" s="12"/>
      <c r="K351" s="145"/>
      <c r="L351" s="148"/>
      <c r="M351" s="13">
        <v>20</v>
      </c>
      <c r="N351" s="5" t="s">
        <v>738</v>
      </c>
      <c r="O351" s="5">
        <v>132191209.8073</v>
      </c>
      <c r="P351" s="5">
        <v>-3129481.58</v>
      </c>
      <c r="Q351" s="5">
        <v>36122.804499999998</v>
      </c>
      <c r="R351" s="5">
        <v>30559778.501400001</v>
      </c>
      <c r="S351" s="6">
        <f t="shared" si="77"/>
        <v>159657629.5332</v>
      </c>
    </row>
    <row r="352" spans="1:19" ht="25" customHeight="1" x14ac:dyDescent="0.25">
      <c r="A352" s="150"/>
      <c r="B352" s="148"/>
      <c r="C352" s="1">
        <v>16</v>
      </c>
      <c r="D352" s="5" t="s">
        <v>387</v>
      </c>
      <c r="E352" s="5">
        <v>115660573.1944</v>
      </c>
      <c r="F352" s="5">
        <v>0</v>
      </c>
      <c r="G352" s="5">
        <v>31605.613399999998</v>
      </c>
      <c r="H352" s="5">
        <v>36663680.131399997</v>
      </c>
      <c r="I352" s="6">
        <f t="shared" si="74"/>
        <v>152355858.93919998</v>
      </c>
      <c r="J352" s="12"/>
      <c r="K352" s="145"/>
      <c r="L352" s="148"/>
      <c r="M352" s="13">
        <v>21</v>
      </c>
      <c r="N352" s="5" t="s">
        <v>739</v>
      </c>
      <c r="O352" s="5">
        <v>136268798.4578</v>
      </c>
      <c r="P352" s="5">
        <v>-3129481.58</v>
      </c>
      <c r="Q352" s="5">
        <v>37237.053599999999</v>
      </c>
      <c r="R352" s="5">
        <v>39736271.926299997</v>
      </c>
      <c r="S352" s="6">
        <f t="shared" si="77"/>
        <v>172912825.85769999</v>
      </c>
    </row>
    <row r="353" spans="1:19" ht="25" customHeight="1" x14ac:dyDescent="0.25">
      <c r="A353" s="150"/>
      <c r="B353" s="148"/>
      <c r="C353" s="1">
        <v>17</v>
      </c>
      <c r="D353" s="5" t="s">
        <v>388</v>
      </c>
      <c r="E353" s="5">
        <v>122390811.2006</v>
      </c>
      <c r="F353" s="5">
        <v>0</v>
      </c>
      <c r="G353" s="5">
        <v>33444.730199999998</v>
      </c>
      <c r="H353" s="5">
        <v>39430098.134999998</v>
      </c>
      <c r="I353" s="6">
        <f t="shared" si="74"/>
        <v>161854354.06579998</v>
      </c>
      <c r="J353" s="12"/>
      <c r="K353" s="145"/>
      <c r="L353" s="148"/>
      <c r="M353" s="13">
        <v>22</v>
      </c>
      <c r="N353" s="5" t="s">
        <v>740</v>
      </c>
      <c r="O353" s="5">
        <v>131111758.2385</v>
      </c>
      <c r="P353" s="5">
        <v>-3129481.58</v>
      </c>
      <c r="Q353" s="5">
        <v>35827.831700000002</v>
      </c>
      <c r="R353" s="5">
        <v>38308272.985399999</v>
      </c>
      <c r="S353" s="6">
        <f t="shared" si="77"/>
        <v>166326377.4756</v>
      </c>
    </row>
    <row r="354" spans="1:19" ht="25" customHeight="1" x14ac:dyDescent="0.25">
      <c r="A354" s="150"/>
      <c r="B354" s="148"/>
      <c r="C354" s="1">
        <v>18</v>
      </c>
      <c r="D354" s="5" t="s">
        <v>389</v>
      </c>
      <c r="E354" s="5">
        <v>127651476.48109999</v>
      </c>
      <c r="F354" s="5">
        <v>0</v>
      </c>
      <c r="G354" s="5">
        <v>34882.268900000003</v>
      </c>
      <c r="H354" s="5">
        <v>41907072.499300003</v>
      </c>
      <c r="I354" s="6">
        <f t="shared" si="74"/>
        <v>169593431.2493</v>
      </c>
      <c r="J354" s="12"/>
      <c r="K354" s="146"/>
      <c r="L354" s="149"/>
      <c r="M354" s="13">
        <v>23</v>
      </c>
      <c r="N354" s="5" t="s">
        <v>741</v>
      </c>
      <c r="O354" s="5">
        <v>122917244.4897</v>
      </c>
      <c r="P354" s="5">
        <v>-3129481.58</v>
      </c>
      <c r="Q354" s="5">
        <v>33588.584300000002</v>
      </c>
      <c r="R354" s="5">
        <v>34407011.5537</v>
      </c>
      <c r="S354" s="6">
        <f t="shared" si="77"/>
        <v>154228363.04769999</v>
      </c>
    </row>
    <row r="355" spans="1:19" ht="25" customHeight="1" x14ac:dyDescent="0.3">
      <c r="A355" s="150"/>
      <c r="B355" s="148"/>
      <c r="C355" s="1">
        <v>19</v>
      </c>
      <c r="D355" s="5" t="s">
        <v>390</v>
      </c>
      <c r="E355" s="5">
        <v>131882687.809</v>
      </c>
      <c r="F355" s="5">
        <v>0</v>
      </c>
      <c r="G355" s="5">
        <v>36038.497199999998</v>
      </c>
      <c r="H355" s="5">
        <v>40372006.632299997</v>
      </c>
      <c r="I355" s="6">
        <f t="shared" si="74"/>
        <v>172290732.93849999</v>
      </c>
      <c r="J355" s="12"/>
      <c r="K355" s="19"/>
      <c r="L355" s="127" t="s">
        <v>847</v>
      </c>
      <c r="M355" s="128"/>
      <c r="N355" s="129"/>
      <c r="O355" s="15">
        <f>SUM(O332:O354)</f>
        <v>3247738406.2940998</v>
      </c>
      <c r="P355" s="15">
        <f t="shared" ref="P355:S355" si="80">SUM(P332:P354)</f>
        <v>-71978076.339999974</v>
      </c>
      <c r="Q355" s="15">
        <f t="shared" ref="Q355" si="81">SUM(Q332:Q354)</f>
        <v>887482.75869999989</v>
      </c>
      <c r="R355" s="15">
        <f t="shared" si="80"/>
        <v>878115665.80669999</v>
      </c>
      <c r="S355" s="15">
        <f t="shared" si="80"/>
        <v>4054763478.5194988</v>
      </c>
    </row>
    <row r="356" spans="1:19" ht="25" customHeight="1" x14ac:dyDescent="0.25">
      <c r="A356" s="150"/>
      <c r="B356" s="148"/>
      <c r="C356" s="1">
        <v>20</v>
      </c>
      <c r="D356" s="5" t="s">
        <v>391</v>
      </c>
      <c r="E356" s="5">
        <v>133023035.91060001</v>
      </c>
      <c r="F356" s="5">
        <v>0</v>
      </c>
      <c r="G356" s="5">
        <v>36350.110800000002</v>
      </c>
      <c r="H356" s="5">
        <v>40933076.9186</v>
      </c>
      <c r="I356" s="6">
        <f t="shared" si="74"/>
        <v>173992462.94</v>
      </c>
      <c r="J356" s="12"/>
      <c r="K356" s="144">
        <v>34</v>
      </c>
      <c r="L356" s="147" t="s">
        <v>60</v>
      </c>
      <c r="M356" s="13">
        <v>1</v>
      </c>
      <c r="N356" s="5" t="s">
        <v>742</v>
      </c>
      <c r="O356" s="5">
        <v>122004274.582</v>
      </c>
      <c r="P356" s="5">
        <v>0</v>
      </c>
      <c r="Q356" s="5">
        <v>33339.104500000001</v>
      </c>
      <c r="R356" s="5">
        <v>32747226.7093</v>
      </c>
      <c r="S356" s="6">
        <f t="shared" ref="S356:S371" si="82">SUM(O356:R356)</f>
        <v>154784840.39579999</v>
      </c>
    </row>
    <row r="357" spans="1:19" ht="25" customHeight="1" x14ac:dyDescent="0.25">
      <c r="A357" s="150"/>
      <c r="B357" s="148"/>
      <c r="C357" s="1">
        <v>21</v>
      </c>
      <c r="D357" s="5" t="s">
        <v>392</v>
      </c>
      <c r="E357" s="5">
        <v>124615912.06919999</v>
      </c>
      <c r="F357" s="5">
        <v>0</v>
      </c>
      <c r="G357" s="5">
        <v>34052.765200000002</v>
      </c>
      <c r="H357" s="5">
        <v>39423416.762900002</v>
      </c>
      <c r="I357" s="6">
        <f t="shared" si="74"/>
        <v>164073381.59729999</v>
      </c>
      <c r="J357" s="12"/>
      <c r="K357" s="145"/>
      <c r="L357" s="148"/>
      <c r="M357" s="13">
        <v>2</v>
      </c>
      <c r="N357" s="5" t="s">
        <v>743</v>
      </c>
      <c r="O357" s="5">
        <v>208777409.9998</v>
      </c>
      <c r="P357" s="5">
        <v>0</v>
      </c>
      <c r="Q357" s="5">
        <v>57050.885399999999</v>
      </c>
      <c r="R357" s="5">
        <v>42811682.7381</v>
      </c>
      <c r="S357" s="6">
        <f t="shared" si="82"/>
        <v>251646143.62329999</v>
      </c>
    </row>
    <row r="358" spans="1:19" ht="25" customHeight="1" x14ac:dyDescent="0.25">
      <c r="A358" s="150"/>
      <c r="B358" s="148"/>
      <c r="C358" s="1">
        <v>22</v>
      </c>
      <c r="D358" s="5" t="s">
        <v>393</v>
      </c>
      <c r="E358" s="5">
        <v>114305081.6962</v>
      </c>
      <c r="F358" s="5">
        <v>0</v>
      </c>
      <c r="G358" s="5">
        <v>31235.2094</v>
      </c>
      <c r="H358" s="5">
        <v>36702283.614699997</v>
      </c>
      <c r="I358" s="6">
        <f t="shared" si="74"/>
        <v>151038600.5203</v>
      </c>
      <c r="J358" s="12"/>
      <c r="K358" s="145"/>
      <c r="L358" s="148"/>
      <c r="M358" s="13">
        <v>3</v>
      </c>
      <c r="N358" s="5" t="s">
        <v>744</v>
      </c>
      <c r="O358" s="5">
        <v>143391676.82269999</v>
      </c>
      <c r="P358" s="5">
        <v>0</v>
      </c>
      <c r="Q358" s="5">
        <v>39183.464</v>
      </c>
      <c r="R358" s="5">
        <v>36639744.616999999</v>
      </c>
      <c r="S358" s="6">
        <f t="shared" si="82"/>
        <v>180070604.90369999</v>
      </c>
    </row>
    <row r="359" spans="1:19" ht="25" customHeight="1" x14ac:dyDescent="0.25">
      <c r="A359" s="150"/>
      <c r="B359" s="148"/>
      <c r="C359" s="1">
        <v>23</v>
      </c>
      <c r="D359" s="5" t="s">
        <v>394</v>
      </c>
      <c r="E359" s="5">
        <v>140277310.70640001</v>
      </c>
      <c r="F359" s="5">
        <v>0</v>
      </c>
      <c r="G359" s="5">
        <v>38332.426800000001</v>
      </c>
      <c r="H359" s="5">
        <v>41948398.023199998</v>
      </c>
      <c r="I359" s="6">
        <f t="shared" si="74"/>
        <v>182264041.15640002</v>
      </c>
      <c r="J359" s="12"/>
      <c r="K359" s="145"/>
      <c r="L359" s="148"/>
      <c r="M359" s="13">
        <v>4</v>
      </c>
      <c r="N359" s="5" t="s">
        <v>745</v>
      </c>
      <c r="O359" s="5">
        <v>171210519.65450001</v>
      </c>
      <c r="P359" s="5">
        <v>0</v>
      </c>
      <c r="Q359" s="5">
        <v>46785.290300000001</v>
      </c>
      <c r="R359" s="5">
        <v>32818164.734299999</v>
      </c>
      <c r="S359" s="6">
        <f t="shared" si="82"/>
        <v>204075469.67910001</v>
      </c>
    </row>
    <row r="360" spans="1:19" ht="25" customHeight="1" x14ac:dyDescent="0.25">
      <c r="A360" s="150"/>
      <c r="B360" s="148"/>
      <c r="C360" s="1">
        <v>24</v>
      </c>
      <c r="D360" s="5" t="s">
        <v>395</v>
      </c>
      <c r="E360" s="5">
        <v>103736257.5255</v>
      </c>
      <c r="F360" s="5">
        <v>0</v>
      </c>
      <c r="G360" s="5">
        <v>28347.1538</v>
      </c>
      <c r="H360" s="5">
        <v>32528075.7588</v>
      </c>
      <c r="I360" s="6">
        <f t="shared" si="74"/>
        <v>136292680.43809998</v>
      </c>
      <c r="J360" s="12"/>
      <c r="K360" s="145"/>
      <c r="L360" s="148"/>
      <c r="M360" s="13">
        <v>5</v>
      </c>
      <c r="N360" s="5" t="s">
        <v>746</v>
      </c>
      <c r="O360" s="5">
        <v>184966508.79159999</v>
      </c>
      <c r="P360" s="5">
        <v>0</v>
      </c>
      <c r="Q360" s="5">
        <v>50544.276299999998</v>
      </c>
      <c r="R360" s="5">
        <v>45765839.049800001</v>
      </c>
      <c r="S360" s="6">
        <f t="shared" si="82"/>
        <v>230782892.11770001</v>
      </c>
    </row>
    <row r="361" spans="1:19" ht="25" customHeight="1" x14ac:dyDescent="0.25">
      <c r="A361" s="150"/>
      <c r="B361" s="148"/>
      <c r="C361" s="1">
        <v>25</v>
      </c>
      <c r="D361" s="5" t="s">
        <v>396</v>
      </c>
      <c r="E361" s="5">
        <v>130201390.70190001</v>
      </c>
      <c r="F361" s="5">
        <v>0</v>
      </c>
      <c r="G361" s="5">
        <v>35579.063000000002</v>
      </c>
      <c r="H361" s="5">
        <v>36902312.348099999</v>
      </c>
      <c r="I361" s="6">
        <f t="shared" si="74"/>
        <v>167139282.11300001</v>
      </c>
      <c r="J361" s="12"/>
      <c r="K361" s="145"/>
      <c r="L361" s="148"/>
      <c r="M361" s="13">
        <v>6</v>
      </c>
      <c r="N361" s="5" t="s">
        <v>747</v>
      </c>
      <c r="O361" s="5">
        <v>128135636.1057</v>
      </c>
      <c r="P361" s="5">
        <v>0</v>
      </c>
      <c r="Q361" s="5">
        <v>35014.571199999998</v>
      </c>
      <c r="R361" s="5">
        <v>32510739.1305</v>
      </c>
      <c r="S361" s="6">
        <f t="shared" si="82"/>
        <v>160681389.80739999</v>
      </c>
    </row>
    <row r="362" spans="1:19" ht="25" customHeight="1" x14ac:dyDescent="0.25">
      <c r="A362" s="150"/>
      <c r="B362" s="148"/>
      <c r="C362" s="1">
        <v>26</v>
      </c>
      <c r="D362" s="5" t="s">
        <v>397</v>
      </c>
      <c r="E362" s="5">
        <v>118417504.9526</v>
      </c>
      <c r="F362" s="5">
        <v>0</v>
      </c>
      <c r="G362" s="5">
        <v>32358.977500000001</v>
      </c>
      <c r="H362" s="5">
        <v>36977209.704700001</v>
      </c>
      <c r="I362" s="6">
        <f t="shared" si="74"/>
        <v>155427073.63480002</v>
      </c>
      <c r="J362" s="12"/>
      <c r="K362" s="145"/>
      <c r="L362" s="148"/>
      <c r="M362" s="13">
        <v>7</v>
      </c>
      <c r="N362" s="5" t="s">
        <v>748</v>
      </c>
      <c r="O362" s="5">
        <v>123244456.0583</v>
      </c>
      <c r="P362" s="5">
        <v>0</v>
      </c>
      <c r="Q362" s="5">
        <v>33677.998699999996</v>
      </c>
      <c r="R362" s="5">
        <v>37112719.774599999</v>
      </c>
      <c r="S362" s="6">
        <f t="shared" si="82"/>
        <v>160390853.83160001</v>
      </c>
    </row>
    <row r="363" spans="1:19" ht="25" customHeight="1" x14ac:dyDescent="0.25">
      <c r="A363" s="150"/>
      <c r="B363" s="149"/>
      <c r="C363" s="1">
        <v>27</v>
      </c>
      <c r="D363" s="5" t="s">
        <v>398</v>
      </c>
      <c r="E363" s="5">
        <v>109728578.86929999</v>
      </c>
      <c r="F363" s="5">
        <v>0</v>
      </c>
      <c r="G363" s="5">
        <v>29984.626100000001</v>
      </c>
      <c r="H363" s="5">
        <v>34007875.9551</v>
      </c>
      <c r="I363" s="6">
        <f t="shared" si="74"/>
        <v>143766439.45050001</v>
      </c>
      <c r="J363" s="12"/>
      <c r="K363" s="145"/>
      <c r="L363" s="148"/>
      <c r="M363" s="13">
        <v>8</v>
      </c>
      <c r="N363" s="5" t="s">
        <v>749</v>
      </c>
      <c r="O363" s="5">
        <v>191292250.57859999</v>
      </c>
      <c r="P363" s="5">
        <v>0</v>
      </c>
      <c r="Q363" s="5">
        <v>52272.859799999998</v>
      </c>
      <c r="R363" s="5">
        <v>41731857.522299998</v>
      </c>
      <c r="S363" s="6">
        <f t="shared" si="82"/>
        <v>233076380.96070001</v>
      </c>
    </row>
    <row r="364" spans="1:19" ht="25" customHeight="1" x14ac:dyDescent="0.3">
      <c r="A364" s="1"/>
      <c r="B364" s="127" t="s">
        <v>831</v>
      </c>
      <c r="C364" s="128"/>
      <c r="D364" s="129"/>
      <c r="E364" s="15">
        <f>SUM(E337:E363)</f>
        <v>3431099212.2614999</v>
      </c>
      <c r="F364" s="15">
        <f t="shared" ref="F364:H364" si="83">SUM(F337:F363)</f>
        <v>0</v>
      </c>
      <c r="G364" s="15">
        <f t="shared" ref="G364" si="84">SUM(G337:G363)</f>
        <v>937588.25780000014</v>
      </c>
      <c r="H364" s="15">
        <f t="shared" si="83"/>
        <v>1063648469.9068999</v>
      </c>
      <c r="I364" s="8">
        <f t="shared" si="74"/>
        <v>4495685270.4261999</v>
      </c>
      <c r="J364" s="12"/>
      <c r="K364" s="145"/>
      <c r="L364" s="148"/>
      <c r="M364" s="13">
        <v>9</v>
      </c>
      <c r="N364" s="5" t="s">
        <v>750</v>
      </c>
      <c r="O364" s="5">
        <v>136169337.0088</v>
      </c>
      <c r="P364" s="5">
        <v>0</v>
      </c>
      <c r="Q364" s="5">
        <v>37209.874600000003</v>
      </c>
      <c r="R364" s="5">
        <v>33127487.5178</v>
      </c>
      <c r="S364" s="6">
        <f t="shared" si="82"/>
        <v>169334034.4012</v>
      </c>
    </row>
    <row r="365" spans="1:19" ht="25" customHeight="1" x14ac:dyDescent="0.25">
      <c r="A365" s="150">
        <v>18</v>
      </c>
      <c r="B365" s="147" t="s">
        <v>44</v>
      </c>
      <c r="C365" s="1">
        <v>1</v>
      </c>
      <c r="D365" s="5" t="s">
        <v>399</v>
      </c>
      <c r="E365" s="5">
        <v>205443534.56529999</v>
      </c>
      <c r="F365" s="5">
        <v>0</v>
      </c>
      <c r="G365" s="5">
        <v>56139.864699999998</v>
      </c>
      <c r="H365" s="5">
        <v>48242098.235399999</v>
      </c>
      <c r="I365" s="6">
        <f t="shared" si="74"/>
        <v>253741772.66539997</v>
      </c>
      <c r="J365" s="12"/>
      <c r="K365" s="145"/>
      <c r="L365" s="148"/>
      <c r="M365" s="13">
        <v>10</v>
      </c>
      <c r="N365" s="5" t="s">
        <v>751</v>
      </c>
      <c r="O365" s="5">
        <v>125724837.748</v>
      </c>
      <c r="P365" s="5">
        <v>0</v>
      </c>
      <c r="Q365" s="5">
        <v>34355.792200000004</v>
      </c>
      <c r="R365" s="5">
        <v>33544784.574299999</v>
      </c>
      <c r="S365" s="6">
        <f t="shared" si="82"/>
        <v>159303978.11449999</v>
      </c>
    </row>
    <row r="366" spans="1:19" ht="25" customHeight="1" x14ac:dyDescent="0.25">
      <c r="A366" s="150"/>
      <c r="B366" s="148"/>
      <c r="C366" s="1">
        <v>2</v>
      </c>
      <c r="D366" s="5" t="s">
        <v>400</v>
      </c>
      <c r="E366" s="5">
        <v>208900397.22330001</v>
      </c>
      <c r="F366" s="5">
        <v>0</v>
      </c>
      <c r="G366" s="5">
        <v>57084.493199999997</v>
      </c>
      <c r="H366" s="5">
        <v>57801162.079000004</v>
      </c>
      <c r="I366" s="6">
        <f t="shared" si="74"/>
        <v>266758643.79550001</v>
      </c>
      <c r="J366" s="12"/>
      <c r="K366" s="145"/>
      <c r="L366" s="148"/>
      <c r="M366" s="13">
        <v>11</v>
      </c>
      <c r="N366" s="5" t="s">
        <v>752</v>
      </c>
      <c r="O366" s="5">
        <v>187621441.43349999</v>
      </c>
      <c r="P366" s="5">
        <v>0</v>
      </c>
      <c r="Q366" s="5">
        <v>51269.767899999999</v>
      </c>
      <c r="R366" s="5">
        <v>44090381.882100001</v>
      </c>
      <c r="S366" s="6">
        <f t="shared" si="82"/>
        <v>231763093.08349997</v>
      </c>
    </row>
    <row r="367" spans="1:19" ht="25" customHeight="1" x14ac:dyDescent="0.25">
      <c r="A367" s="150"/>
      <c r="B367" s="148"/>
      <c r="C367" s="1">
        <v>3</v>
      </c>
      <c r="D367" s="5" t="s">
        <v>401</v>
      </c>
      <c r="E367" s="5">
        <v>172881761.0566</v>
      </c>
      <c r="F367" s="5">
        <v>0</v>
      </c>
      <c r="G367" s="5">
        <v>47241.976699999999</v>
      </c>
      <c r="H367" s="5">
        <v>51051903.914800003</v>
      </c>
      <c r="I367" s="6">
        <f t="shared" si="74"/>
        <v>223980906.94810003</v>
      </c>
      <c r="J367" s="12"/>
      <c r="K367" s="145"/>
      <c r="L367" s="148"/>
      <c r="M367" s="13">
        <v>12</v>
      </c>
      <c r="N367" s="5" t="s">
        <v>753</v>
      </c>
      <c r="O367" s="5">
        <v>148508436.6473</v>
      </c>
      <c r="P367" s="5">
        <v>0</v>
      </c>
      <c r="Q367" s="5">
        <v>40581.678899999999</v>
      </c>
      <c r="R367" s="5">
        <v>36741862.378600001</v>
      </c>
      <c r="S367" s="6">
        <f t="shared" si="82"/>
        <v>185290880.70480001</v>
      </c>
    </row>
    <row r="368" spans="1:19" ht="25" customHeight="1" x14ac:dyDescent="0.25">
      <c r="A368" s="150"/>
      <c r="B368" s="148"/>
      <c r="C368" s="1">
        <v>4</v>
      </c>
      <c r="D368" s="5" t="s">
        <v>402</v>
      </c>
      <c r="E368" s="5">
        <v>133116482.7553</v>
      </c>
      <c r="F368" s="5">
        <v>0</v>
      </c>
      <c r="G368" s="5">
        <v>36375.646200000003</v>
      </c>
      <c r="H368" s="5">
        <v>36570730.967799999</v>
      </c>
      <c r="I368" s="6">
        <f t="shared" si="74"/>
        <v>169723589.36930001</v>
      </c>
      <c r="J368" s="12"/>
      <c r="K368" s="145"/>
      <c r="L368" s="148"/>
      <c r="M368" s="13">
        <v>13</v>
      </c>
      <c r="N368" s="5" t="s">
        <v>754</v>
      </c>
      <c r="O368" s="5">
        <v>127641019.9656</v>
      </c>
      <c r="P368" s="5">
        <v>0</v>
      </c>
      <c r="Q368" s="5">
        <v>34879.411599999999</v>
      </c>
      <c r="R368" s="5">
        <v>34838166.239799999</v>
      </c>
      <c r="S368" s="6">
        <f t="shared" si="82"/>
        <v>162514065.61699998</v>
      </c>
    </row>
    <row r="369" spans="1:19" ht="25" customHeight="1" x14ac:dyDescent="0.25">
      <c r="A369" s="150"/>
      <c r="B369" s="148"/>
      <c r="C369" s="1">
        <v>5</v>
      </c>
      <c r="D369" s="5" t="s">
        <v>403</v>
      </c>
      <c r="E369" s="5">
        <v>218837488.29710001</v>
      </c>
      <c r="F369" s="5">
        <v>0</v>
      </c>
      <c r="G369" s="5">
        <v>59799.920299999998</v>
      </c>
      <c r="H369" s="5">
        <v>62913566.558899999</v>
      </c>
      <c r="I369" s="6">
        <f t="shared" si="74"/>
        <v>281810854.77630001</v>
      </c>
      <c r="J369" s="12"/>
      <c r="K369" s="145"/>
      <c r="L369" s="148"/>
      <c r="M369" s="13">
        <v>14</v>
      </c>
      <c r="N369" s="5" t="s">
        <v>755</v>
      </c>
      <c r="O369" s="5">
        <v>182827633.18380001</v>
      </c>
      <c r="P369" s="5">
        <v>0</v>
      </c>
      <c r="Q369" s="5">
        <v>49959.803399999997</v>
      </c>
      <c r="R369" s="5">
        <v>45501636.149599999</v>
      </c>
      <c r="S369" s="6">
        <f t="shared" si="82"/>
        <v>228379229.13680002</v>
      </c>
    </row>
    <row r="370" spans="1:19" ht="25" customHeight="1" x14ac:dyDescent="0.25">
      <c r="A370" s="150"/>
      <c r="B370" s="148"/>
      <c r="C370" s="1">
        <v>6</v>
      </c>
      <c r="D370" s="5" t="s">
        <v>404</v>
      </c>
      <c r="E370" s="5">
        <v>146601376.92539999</v>
      </c>
      <c r="F370" s="5">
        <v>0</v>
      </c>
      <c r="G370" s="5">
        <v>40060.552300000003</v>
      </c>
      <c r="H370" s="5">
        <v>43421859.4353</v>
      </c>
      <c r="I370" s="6">
        <f t="shared" si="74"/>
        <v>190063296.91299999</v>
      </c>
      <c r="J370" s="12"/>
      <c r="K370" s="145"/>
      <c r="L370" s="148"/>
      <c r="M370" s="13">
        <v>15</v>
      </c>
      <c r="N370" s="5" t="s">
        <v>756</v>
      </c>
      <c r="O370" s="5">
        <v>121198868.6937</v>
      </c>
      <c r="P370" s="5">
        <v>0</v>
      </c>
      <c r="Q370" s="5">
        <v>33119.017899999999</v>
      </c>
      <c r="R370" s="5">
        <v>32952534.5515</v>
      </c>
      <c r="S370" s="6">
        <f t="shared" si="82"/>
        <v>154184522.2631</v>
      </c>
    </row>
    <row r="371" spans="1:19" ht="25" customHeight="1" x14ac:dyDescent="0.25">
      <c r="A371" s="150"/>
      <c r="B371" s="148"/>
      <c r="C371" s="1">
        <v>7</v>
      </c>
      <c r="D371" s="5" t="s">
        <v>405</v>
      </c>
      <c r="E371" s="5">
        <v>127836112.33230001</v>
      </c>
      <c r="F371" s="5">
        <v>0</v>
      </c>
      <c r="G371" s="5">
        <v>34932.722800000003</v>
      </c>
      <c r="H371" s="5">
        <v>40242103.706900001</v>
      </c>
      <c r="I371" s="6">
        <f t="shared" si="74"/>
        <v>168113148.76200002</v>
      </c>
      <c r="J371" s="12"/>
      <c r="K371" s="146"/>
      <c r="L371" s="149"/>
      <c r="M371" s="13">
        <v>16</v>
      </c>
      <c r="N371" s="5" t="s">
        <v>757</v>
      </c>
      <c r="O371" s="5">
        <v>131476493.7515</v>
      </c>
      <c r="P371" s="5">
        <v>0</v>
      </c>
      <c r="Q371" s="5">
        <v>35927.499900000003</v>
      </c>
      <c r="R371" s="5">
        <v>36083128.578900002</v>
      </c>
      <c r="S371" s="6">
        <f t="shared" si="82"/>
        <v>167595549.8303</v>
      </c>
    </row>
    <row r="372" spans="1:19" ht="25" customHeight="1" x14ac:dyDescent="0.3">
      <c r="A372" s="150"/>
      <c r="B372" s="148"/>
      <c r="C372" s="1">
        <v>8</v>
      </c>
      <c r="D372" s="5" t="s">
        <v>406</v>
      </c>
      <c r="E372" s="5">
        <v>170333237.9562</v>
      </c>
      <c r="F372" s="5">
        <v>0</v>
      </c>
      <c r="G372" s="5">
        <v>46545.5628</v>
      </c>
      <c r="H372" s="5">
        <v>50417421.021300003</v>
      </c>
      <c r="I372" s="6">
        <f t="shared" si="74"/>
        <v>220797204.54030001</v>
      </c>
      <c r="J372" s="12"/>
      <c r="K372" s="19"/>
      <c r="L372" s="127" t="s">
        <v>848</v>
      </c>
      <c r="M372" s="128"/>
      <c r="N372" s="129"/>
      <c r="O372" s="15">
        <f>SUM(O356:O371)</f>
        <v>2434190801.0254002</v>
      </c>
      <c r="P372" s="15">
        <f t="shared" ref="P372:S372" si="85">SUM(P356:P371)</f>
        <v>0</v>
      </c>
      <c r="Q372" s="15">
        <f t="shared" ref="Q372" si="86">SUM(Q356:Q371)</f>
        <v>665171.2966</v>
      </c>
      <c r="R372" s="15">
        <f t="shared" si="85"/>
        <v>599017956.14849985</v>
      </c>
      <c r="S372" s="15">
        <f t="shared" si="85"/>
        <v>3033873928.4705</v>
      </c>
    </row>
    <row r="373" spans="1:19" ht="25" customHeight="1" x14ac:dyDescent="0.25">
      <c r="A373" s="150"/>
      <c r="B373" s="148"/>
      <c r="C373" s="1">
        <v>9</v>
      </c>
      <c r="D373" s="5" t="s">
        <v>407</v>
      </c>
      <c r="E373" s="5">
        <v>187895279.91710001</v>
      </c>
      <c r="F373" s="5">
        <v>0</v>
      </c>
      <c r="G373" s="5">
        <v>51344.597500000003</v>
      </c>
      <c r="H373" s="5">
        <v>47574868.369900003</v>
      </c>
      <c r="I373" s="6">
        <f t="shared" si="74"/>
        <v>235521492.88450003</v>
      </c>
      <c r="J373" s="12"/>
      <c r="K373" s="144">
        <v>35</v>
      </c>
      <c r="L373" s="147" t="s">
        <v>61</v>
      </c>
      <c r="M373" s="13">
        <v>1</v>
      </c>
      <c r="N373" s="5" t="s">
        <v>758</v>
      </c>
      <c r="O373" s="5">
        <v>135873137.91339999</v>
      </c>
      <c r="P373" s="5">
        <v>0</v>
      </c>
      <c r="Q373" s="5">
        <v>37128.934699999998</v>
      </c>
      <c r="R373" s="5">
        <v>37807844.843000002</v>
      </c>
      <c r="S373" s="6">
        <f t="shared" ref="S373:S389" si="87">SUM(O373:R373)</f>
        <v>173718111.6911</v>
      </c>
    </row>
    <row r="374" spans="1:19" ht="25" customHeight="1" x14ac:dyDescent="0.25">
      <c r="A374" s="150"/>
      <c r="B374" s="148"/>
      <c r="C374" s="1">
        <v>10</v>
      </c>
      <c r="D374" s="5" t="s">
        <v>408</v>
      </c>
      <c r="E374" s="5">
        <v>177504838.69190001</v>
      </c>
      <c r="F374" s="5">
        <v>0</v>
      </c>
      <c r="G374" s="5">
        <v>48505.287100000001</v>
      </c>
      <c r="H374" s="5">
        <v>56930439.064900003</v>
      </c>
      <c r="I374" s="6">
        <f t="shared" si="74"/>
        <v>234483783.04390001</v>
      </c>
      <c r="J374" s="12"/>
      <c r="K374" s="145"/>
      <c r="L374" s="148"/>
      <c r="M374" s="13">
        <v>2</v>
      </c>
      <c r="N374" s="5" t="s">
        <v>759</v>
      </c>
      <c r="O374" s="5">
        <v>150357078.99309999</v>
      </c>
      <c r="P374" s="5">
        <v>0</v>
      </c>
      <c r="Q374" s="5">
        <v>41086.842199999999</v>
      </c>
      <c r="R374" s="5">
        <v>35278986.737099998</v>
      </c>
      <c r="S374" s="6">
        <f t="shared" si="87"/>
        <v>185677152.5724</v>
      </c>
    </row>
    <row r="375" spans="1:19" ht="25" customHeight="1" x14ac:dyDescent="0.25">
      <c r="A375" s="150"/>
      <c r="B375" s="148"/>
      <c r="C375" s="1">
        <v>11</v>
      </c>
      <c r="D375" s="5" t="s">
        <v>409</v>
      </c>
      <c r="E375" s="5">
        <v>189514182.01750001</v>
      </c>
      <c r="F375" s="5">
        <v>0</v>
      </c>
      <c r="G375" s="5">
        <v>51786.981599999999</v>
      </c>
      <c r="H375" s="5">
        <v>60617236.700099997</v>
      </c>
      <c r="I375" s="6">
        <f t="shared" si="74"/>
        <v>250183205.6992</v>
      </c>
      <c r="J375" s="12"/>
      <c r="K375" s="145"/>
      <c r="L375" s="148"/>
      <c r="M375" s="13">
        <v>3</v>
      </c>
      <c r="N375" s="5" t="s">
        <v>760</v>
      </c>
      <c r="O375" s="5">
        <v>125892464.11759999</v>
      </c>
      <c r="P375" s="5">
        <v>0</v>
      </c>
      <c r="Q375" s="5">
        <v>34401.598100000003</v>
      </c>
      <c r="R375" s="5">
        <v>33537705.6811</v>
      </c>
      <c r="S375" s="6">
        <f t="shared" si="87"/>
        <v>159464571.39680001</v>
      </c>
    </row>
    <row r="376" spans="1:19" ht="25" customHeight="1" x14ac:dyDescent="0.25">
      <c r="A376" s="150"/>
      <c r="B376" s="148"/>
      <c r="C376" s="1">
        <v>12</v>
      </c>
      <c r="D376" s="5" t="s">
        <v>410</v>
      </c>
      <c r="E376" s="5">
        <v>163773241.01589999</v>
      </c>
      <c r="F376" s="5">
        <v>0</v>
      </c>
      <c r="G376" s="5">
        <v>44752.966399999998</v>
      </c>
      <c r="H376" s="5">
        <v>47300107.251999997</v>
      </c>
      <c r="I376" s="6">
        <f t="shared" si="74"/>
        <v>211118101.23429999</v>
      </c>
      <c r="J376" s="12"/>
      <c r="K376" s="145"/>
      <c r="L376" s="148"/>
      <c r="M376" s="13">
        <v>4</v>
      </c>
      <c r="N376" s="5" t="s">
        <v>761</v>
      </c>
      <c r="O376" s="5">
        <v>140953661.7462</v>
      </c>
      <c r="P376" s="5">
        <v>0</v>
      </c>
      <c r="Q376" s="5">
        <v>38517.2477</v>
      </c>
      <c r="R376" s="5">
        <v>37569707.5427</v>
      </c>
      <c r="S376" s="6">
        <f t="shared" si="87"/>
        <v>178561886.53659999</v>
      </c>
    </row>
    <row r="377" spans="1:19" ht="25" customHeight="1" x14ac:dyDescent="0.25">
      <c r="A377" s="150"/>
      <c r="B377" s="148"/>
      <c r="C377" s="1">
        <v>13</v>
      </c>
      <c r="D377" s="5" t="s">
        <v>411</v>
      </c>
      <c r="E377" s="5">
        <v>141887845.80140001</v>
      </c>
      <c r="F377" s="5">
        <v>0</v>
      </c>
      <c r="G377" s="5">
        <v>38772.5245</v>
      </c>
      <c r="H377" s="5">
        <v>45785332.959600002</v>
      </c>
      <c r="I377" s="6">
        <f t="shared" si="74"/>
        <v>187711951.28550002</v>
      </c>
      <c r="J377" s="12"/>
      <c r="K377" s="145"/>
      <c r="L377" s="148"/>
      <c r="M377" s="13">
        <v>5</v>
      </c>
      <c r="N377" s="5" t="s">
        <v>762</v>
      </c>
      <c r="O377" s="5">
        <v>197698293.61480001</v>
      </c>
      <c r="P377" s="5">
        <v>0</v>
      </c>
      <c r="Q377" s="5">
        <v>54023.386400000003</v>
      </c>
      <c r="R377" s="5">
        <v>51086288.321699999</v>
      </c>
      <c r="S377" s="6">
        <f t="shared" si="87"/>
        <v>248838605.32290003</v>
      </c>
    </row>
    <row r="378" spans="1:19" ht="25" customHeight="1" x14ac:dyDescent="0.25">
      <c r="A378" s="150"/>
      <c r="B378" s="148"/>
      <c r="C378" s="1">
        <v>14</v>
      </c>
      <c r="D378" s="5" t="s">
        <v>412</v>
      </c>
      <c r="E378" s="5">
        <v>146097909.21720001</v>
      </c>
      <c r="F378" s="5">
        <v>0</v>
      </c>
      <c r="G378" s="5">
        <v>39922.973899999997</v>
      </c>
      <c r="H378" s="5">
        <v>41448957.479000002</v>
      </c>
      <c r="I378" s="6">
        <f t="shared" si="74"/>
        <v>187586789.6701</v>
      </c>
      <c r="J378" s="12"/>
      <c r="K378" s="145"/>
      <c r="L378" s="148"/>
      <c r="M378" s="13">
        <v>6</v>
      </c>
      <c r="N378" s="5" t="s">
        <v>763</v>
      </c>
      <c r="O378" s="5">
        <v>163840824.3594</v>
      </c>
      <c r="P378" s="5">
        <v>0</v>
      </c>
      <c r="Q378" s="5">
        <v>44771.434300000001</v>
      </c>
      <c r="R378" s="5">
        <v>39252423.485100001</v>
      </c>
      <c r="S378" s="6">
        <f t="shared" si="87"/>
        <v>203138019.27880001</v>
      </c>
    </row>
    <row r="379" spans="1:19" ht="25" customHeight="1" x14ac:dyDescent="0.25">
      <c r="A379" s="150"/>
      <c r="B379" s="148"/>
      <c r="C379" s="1">
        <v>15</v>
      </c>
      <c r="D379" s="5" t="s">
        <v>413</v>
      </c>
      <c r="E379" s="5">
        <v>169122632.01440001</v>
      </c>
      <c r="F379" s="5">
        <v>0</v>
      </c>
      <c r="G379" s="5">
        <v>46214.750500000002</v>
      </c>
      <c r="H379" s="5">
        <v>50690449.931500003</v>
      </c>
      <c r="I379" s="6">
        <f t="shared" si="74"/>
        <v>219859296.69639999</v>
      </c>
      <c r="J379" s="12"/>
      <c r="K379" s="145"/>
      <c r="L379" s="148"/>
      <c r="M379" s="13">
        <v>7</v>
      </c>
      <c r="N379" s="5" t="s">
        <v>764</v>
      </c>
      <c r="O379" s="5">
        <v>150843360.82049999</v>
      </c>
      <c r="P379" s="5">
        <v>0</v>
      </c>
      <c r="Q379" s="5">
        <v>41219.724399999999</v>
      </c>
      <c r="R379" s="5">
        <v>37008224.826099999</v>
      </c>
      <c r="S379" s="6">
        <f t="shared" si="87"/>
        <v>187892805.37099999</v>
      </c>
    </row>
    <row r="380" spans="1:19" ht="25" customHeight="1" x14ac:dyDescent="0.25">
      <c r="A380" s="150"/>
      <c r="B380" s="148"/>
      <c r="C380" s="1">
        <v>16</v>
      </c>
      <c r="D380" s="5" t="s">
        <v>414</v>
      </c>
      <c r="E380" s="5">
        <v>131177188.08140001</v>
      </c>
      <c r="F380" s="5">
        <v>0</v>
      </c>
      <c r="G380" s="5">
        <v>35845.7111</v>
      </c>
      <c r="H380" s="5">
        <v>38890569.358099997</v>
      </c>
      <c r="I380" s="6">
        <f t="shared" si="74"/>
        <v>170103603.15060002</v>
      </c>
      <c r="J380" s="12"/>
      <c r="K380" s="145"/>
      <c r="L380" s="148"/>
      <c r="M380" s="13">
        <v>8</v>
      </c>
      <c r="N380" s="5" t="s">
        <v>765</v>
      </c>
      <c r="O380" s="5">
        <v>131051940.5547</v>
      </c>
      <c r="P380" s="5">
        <v>0</v>
      </c>
      <c r="Q380" s="5">
        <v>35811.485800000002</v>
      </c>
      <c r="R380" s="5">
        <v>34815909.908699997</v>
      </c>
      <c r="S380" s="6">
        <f t="shared" si="87"/>
        <v>165903661.9492</v>
      </c>
    </row>
    <row r="381" spans="1:19" ht="25" customHeight="1" x14ac:dyDescent="0.25">
      <c r="A381" s="150"/>
      <c r="B381" s="148"/>
      <c r="C381" s="1">
        <v>17</v>
      </c>
      <c r="D381" s="5" t="s">
        <v>415</v>
      </c>
      <c r="E381" s="5">
        <v>182522961.83669999</v>
      </c>
      <c r="F381" s="5">
        <v>0</v>
      </c>
      <c r="G381" s="5">
        <v>49876.5484</v>
      </c>
      <c r="H381" s="5">
        <v>54741836.020900004</v>
      </c>
      <c r="I381" s="6">
        <f t="shared" si="74"/>
        <v>237314674.40600002</v>
      </c>
      <c r="J381" s="12"/>
      <c r="K381" s="145"/>
      <c r="L381" s="148"/>
      <c r="M381" s="13">
        <v>9</v>
      </c>
      <c r="N381" s="5" t="s">
        <v>766</v>
      </c>
      <c r="O381" s="5">
        <v>172836540.14410001</v>
      </c>
      <c r="P381" s="5">
        <v>0</v>
      </c>
      <c r="Q381" s="5">
        <v>47229.619599999998</v>
      </c>
      <c r="R381" s="5">
        <v>45173933.880599998</v>
      </c>
      <c r="S381" s="6">
        <f t="shared" si="87"/>
        <v>218057703.64430001</v>
      </c>
    </row>
    <row r="382" spans="1:19" ht="25" customHeight="1" x14ac:dyDescent="0.25">
      <c r="A382" s="150"/>
      <c r="B382" s="148"/>
      <c r="C382" s="1">
        <v>18</v>
      </c>
      <c r="D382" s="5" t="s">
        <v>416</v>
      </c>
      <c r="E382" s="5">
        <v>122767521.1243</v>
      </c>
      <c r="F382" s="5">
        <v>0</v>
      </c>
      <c r="G382" s="5">
        <v>33547.670599999998</v>
      </c>
      <c r="H382" s="5">
        <v>39489995.669500001</v>
      </c>
      <c r="I382" s="6">
        <f t="shared" si="74"/>
        <v>162291064.46439999</v>
      </c>
      <c r="J382" s="12"/>
      <c r="K382" s="145"/>
      <c r="L382" s="148"/>
      <c r="M382" s="13">
        <v>10</v>
      </c>
      <c r="N382" s="5" t="s">
        <v>767</v>
      </c>
      <c r="O382" s="5">
        <v>121893763.48549999</v>
      </c>
      <c r="P382" s="5">
        <v>0</v>
      </c>
      <c r="Q382" s="5">
        <v>33308.9061</v>
      </c>
      <c r="R382" s="5">
        <v>35103126.423900001</v>
      </c>
      <c r="S382" s="6">
        <f t="shared" si="87"/>
        <v>157030198.81549999</v>
      </c>
    </row>
    <row r="383" spans="1:19" ht="25" customHeight="1" x14ac:dyDescent="0.25">
      <c r="A383" s="150"/>
      <c r="B383" s="148"/>
      <c r="C383" s="1">
        <v>19</v>
      </c>
      <c r="D383" s="5" t="s">
        <v>417</v>
      </c>
      <c r="E383" s="5">
        <v>161991587.53709999</v>
      </c>
      <c r="F383" s="5">
        <v>0</v>
      </c>
      <c r="G383" s="5">
        <v>44266.1086</v>
      </c>
      <c r="H383" s="5">
        <v>51088527.7324</v>
      </c>
      <c r="I383" s="6">
        <f t="shared" si="74"/>
        <v>213124381.37809998</v>
      </c>
      <c r="J383" s="12"/>
      <c r="K383" s="145"/>
      <c r="L383" s="148"/>
      <c r="M383" s="13">
        <v>11</v>
      </c>
      <c r="N383" s="5" t="s">
        <v>768</v>
      </c>
      <c r="O383" s="5">
        <v>116754845.14659999</v>
      </c>
      <c r="P383" s="5">
        <v>0</v>
      </c>
      <c r="Q383" s="5">
        <v>31904.6361</v>
      </c>
      <c r="R383" s="5">
        <v>31359413.396600001</v>
      </c>
      <c r="S383" s="6">
        <f t="shared" si="87"/>
        <v>148146163.17929998</v>
      </c>
    </row>
    <row r="384" spans="1:19" ht="25" customHeight="1" x14ac:dyDescent="0.25">
      <c r="A384" s="150"/>
      <c r="B384" s="148"/>
      <c r="C384" s="1">
        <v>20</v>
      </c>
      <c r="D384" s="5" t="s">
        <v>418</v>
      </c>
      <c r="E384" s="5">
        <v>135818131.40009999</v>
      </c>
      <c r="F384" s="5">
        <v>0</v>
      </c>
      <c r="G384" s="5">
        <v>37113.9035</v>
      </c>
      <c r="H384" s="5">
        <v>39743557.865900002</v>
      </c>
      <c r="I384" s="6">
        <f t="shared" si="74"/>
        <v>175598803.16949999</v>
      </c>
      <c r="J384" s="12"/>
      <c r="K384" s="145"/>
      <c r="L384" s="148"/>
      <c r="M384" s="13">
        <v>12</v>
      </c>
      <c r="N384" s="5" t="s">
        <v>769</v>
      </c>
      <c r="O384" s="5">
        <v>125179048.9214</v>
      </c>
      <c r="P384" s="5">
        <v>0</v>
      </c>
      <c r="Q384" s="5">
        <v>34206.648999999998</v>
      </c>
      <c r="R384" s="5">
        <v>33521950.840700001</v>
      </c>
      <c r="S384" s="6">
        <f t="shared" si="87"/>
        <v>158735206.4111</v>
      </c>
    </row>
    <row r="385" spans="1:19" ht="25" customHeight="1" x14ac:dyDescent="0.25">
      <c r="A385" s="150"/>
      <c r="B385" s="148"/>
      <c r="C385" s="1">
        <v>21</v>
      </c>
      <c r="D385" s="5" t="s">
        <v>419</v>
      </c>
      <c r="E385" s="5">
        <v>173118571.47580001</v>
      </c>
      <c r="F385" s="5">
        <v>0</v>
      </c>
      <c r="G385" s="5">
        <v>47306.688000000002</v>
      </c>
      <c r="H385" s="5">
        <v>51616356.130199999</v>
      </c>
      <c r="I385" s="6">
        <f t="shared" si="74"/>
        <v>224782234.294</v>
      </c>
      <c r="J385" s="12"/>
      <c r="K385" s="145"/>
      <c r="L385" s="148"/>
      <c r="M385" s="13">
        <v>13</v>
      </c>
      <c r="N385" s="5" t="s">
        <v>770</v>
      </c>
      <c r="O385" s="5">
        <v>136147021.02239999</v>
      </c>
      <c r="P385" s="5">
        <v>0</v>
      </c>
      <c r="Q385" s="5">
        <v>37203.7765</v>
      </c>
      <c r="R385" s="5">
        <v>38702818.763300002</v>
      </c>
      <c r="S385" s="6">
        <f t="shared" si="87"/>
        <v>174887043.56219998</v>
      </c>
    </row>
    <row r="386" spans="1:19" ht="25" customHeight="1" x14ac:dyDescent="0.25">
      <c r="A386" s="150"/>
      <c r="B386" s="148"/>
      <c r="C386" s="1">
        <v>22</v>
      </c>
      <c r="D386" s="5" t="s">
        <v>420</v>
      </c>
      <c r="E386" s="5">
        <v>193684779.79879999</v>
      </c>
      <c r="F386" s="5">
        <v>0</v>
      </c>
      <c r="G386" s="5">
        <v>52926.646500000003</v>
      </c>
      <c r="H386" s="5">
        <v>53521784.4767</v>
      </c>
      <c r="I386" s="6">
        <f t="shared" si="74"/>
        <v>247259490.92199999</v>
      </c>
      <c r="J386" s="12"/>
      <c r="K386" s="145"/>
      <c r="L386" s="148"/>
      <c r="M386" s="13">
        <v>14</v>
      </c>
      <c r="N386" s="5" t="s">
        <v>771</v>
      </c>
      <c r="O386" s="5">
        <v>149814308.73469999</v>
      </c>
      <c r="P386" s="5">
        <v>0</v>
      </c>
      <c r="Q386" s="5">
        <v>40938.523800000003</v>
      </c>
      <c r="R386" s="5">
        <v>43259679.523999996</v>
      </c>
      <c r="S386" s="6">
        <f t="shared" si="87"/>
        <v>193114926.78249997</v>
      </c>
    </row>
    <row r="387" spans="1:19" ht="25" customHeight="1" x14ac:dyDescent="0.25">
      <c r="A387" s="150"/>
      <c r="B387" s="149"/>
      <c r="C387" s="1">
        <v>23</v>
      </c>
      <c r="D387" s="5" t="s">
        <v>421</v>
      </c>
      <c r="E387" s="5">
        <v>197768894.05770001</v>
      </c>
      <c r="F387" s="5">
        <v>0</v>
      </c>
      <c r="G387" s="5">
        <v>54042.678899999999</v>
      </c>
      <c r="H387" s="5">
        <v>61096315.827299997</v>
      </c>
      <c r="I387" s="6">
        <f t="shared" si="74"/>
        <v>258919252.56389999</v>
      </c>
      <c r="J387" s="12"/>
      <c r="K387" s="145"/>
      <c r="L387" s="148"/>
      <c r="M387" s="13">
        <v>15</v>
      </c>
      <c r="N387" s="5" t="s">
        <v>772</v>
      </c>
      <c r="O387" s="5">
        <v>138951272.96950001</v>
      </c>
      <c r="P387" s="5">
        <v>0</v>
      </c>
      <c r="Q387" s="5">
        <v>37970.071400000001</v>
      </c>
      <c r="R387" s="5">
        <v>32646031.2038</v>
      </c>
      <c r="S387" s="6">
        <f t="shared" si="87"/>
        <v>171635274.24469998</v>
      </c>
    </row>
    <row r="388" spans="1:19" ht="25" customHeight="1" x14ac:dyDescent="0.3">
      <c r="A388" s="1"/>
      <c r="B388" s="127" t="s">
        <v>832</v>
      </c>
      <c r="C388" s="128"/>
      <c r="D388" s="129"/>
      <c r="E388" s="15">
        <f>SUM(E365:E387)</f>
        <v>3858595955.0987997</v>
      </c>
      <c r="F388" s="15">
        <f t="shared" ref="F388:I388" si="88">SUM(F365:F387)</f>
        <v>0</v>
      </c>
      <c r="G388" s="15">
        <f t="shared" ref="G388" si="89">SUM(G365:G387)</f>
        <v>1054406.7760999999</v>
      </c>
      <c r="H388" s="15">
        <f t="shared" si="88"/>
        <v>1131197180.7574</v>
      </c>
      <c r="I388" s="15">
        <f t="shared" si="88"/>
        <v>4990847542.6323004</v>
      </c>
      <c r="J388" s="34"/>
      <c r="K388" s="145"/>
      <c r="L388" s="148"/>
      <c r="M388" s="13">
        <v>16</v>
      </c>
      <c r="N388" s="5" t="s">
        <v>773</v>
      </c>
      <c r="O388" s="5">
        <v>144811041.73469999</v>
      </c>
      <c r="P388" s="5">
        <v>0</v>
      </c>
      <c r="Q388" s="5">
        <v>39571.322200000002</v>
      </c>
      <c r="R388" s="5">
        <v>36656256.741499998</v>
      </c>
      <c r="S388" s="6">
        <f t="shared" si="87"/>
        <v>181506869.79839998</v>
      </c>
    </row>
    <row r="389" spans="1:19" ht="25" customHeight="1" x14ac:dyDescent="0.25">
      <c r="A389" s="150">
        <v>19</v>
      </c>
      <c r="B389" s="147" t="s">
        <v>45</v>
      </c>
      <c r="C389" s="1">
        <v>1</v>
      </c>
      <c r="D389" s="5" t="s">
        <v>422</v>
      </c>
      <c r="E389" s="5">
        <v>126912278.55239999</v>
      </c>
      <c r="F389" s="5">
        <v>0</v>
      </c>
      <c r="G389" s="5">
        <v>34680.274400000002</v>
      </c>
      <c r="H389" s="5">
        <v>41027736.360399999</v>
      </c>
      <c r="I389" s="6">
        <f t="shared" ref="I389:I413" si="90">SUM(E389:H389)</f>
        <v>167974695.18719998</v>
      </c>
      <c r="J389" s="12"/>
      <c r="K389" s="146"/>
      <c r="L389" s="149"/>
      <c r="M389" s="13">
        <v>17</v>
      </c>
      <c r="N389" s="5" t="s">
        <v>774</v>
      </c>
      <c r="O389" s="5">
        <v>144466920.03920001</v>
      </c>
      <c r="P389" s="5">
        <v>0</v>
      </c>
      <c r="Q389" s="5">
        <v>39477.286899999999</v>
      </c>
      <c r="R389" s="5">
        <v>35440824.417499997</v>
      </c>
      <c r="S389" s="6">
        <f t="shared" si="87"/>
        <v>179947221.74360001</v>
      </c>
    </row>
    <row r="390" spans="1:19" ht="25" customHeight="1" x14ac:dyDescent="0.3">
      <c r="A390" s="150"/>
      <c r="B390" s="148"/>
      <c r="C390" s="1">
        <v>2</v>
      </c>
      <c r="D390" s="5" t="s">
        <v>423</v>
      </c>
      <c r="E390" s="5">
        <v>129991526.4038</v>
      </c>
      <c r="F390" s="5">
        <v>0</v>
      </c>
      <c r="G390" s="5">
        <v>35521.715100000001</v>
      </c>
      <c r="H390" s="5">
        <v>42348833.3473</v>
      </c>
      <c r="I390" s="6">
        <f t="shared" si="90"/>
        <v>172375881.46619999</v>
      </c>
      <c r="J390" s="12"/>
      <c r="K390" s="19"/>
      <c r="L390" s="127" t="s">
        <v>849</v>
      </c>
      <c r="M390" s="128"/>
      <c r="N390" s="129"/>
      <c r="O390" s="15">
        <f>SUM(O373:O389)</f>
        <v>2447365524.3178</v>
      </c>
      <c r="P390" s="15">
        <f t="shared" ref="P390:S390" si="91">SUM(P373:P389)</f>
        <v>0</v>
      </c>
      <c r="Q390" s="15">
        <f t="shared" ref="Q390" si="92">SUM(Q373:Q389)</f>
        <v>668771.44519999996</v>
      </c>
      <c r="R390" s="15">
        <f t="shared" si="91"/>
        <v>638221126.53740001</v>
      </c>
      <c r="S390" s="15">
        <f t="shared" si="91"/>
        <v>3086255422.3003998</v>
      </c>
    </row>
    <row r="391" spans="1:19" ht="25" customHeight="1" x14ac:dyDescent="0.25">
      <c r="A391" s="150"/>
      <c r="B391" s="148"/>
      <c r="C391" s="1">
        <v>3</v>
      </c>
      <c r="D391" s="5" t="s">
        <v>424</v>
      </c>
      <c r="E391" s="5">
        <v>118526661.733</v>
      </c>
      <c r="F391" s="5">
        <v>0</v>
      </c>
      <c r="G391" s="5">
        <v>32388.805899999999</v>
      </c>
      <c r="H391" s="5">
        <v>40096468.5669</v>
      </c>
      <c r="I391" s="6">
        <f t="shared" si="90"/>
        <v>158655519.10579997</v>
      </c>
      <c r="J391" s="12"/>
      <c r="K391" s="144">
        <v>36</v>
      </c>
      <c r="L391" s="147" t="s">
        <v>62</v>
      </c>
      <c r="M391" s="13">
        <v>1</v>
      </c>
      <c r="N391" s="5" t="s">
        <v>775</v>
      </c>
      <c r="O391" s="5">
        <v>135982438.8096</v>
      </c>
      <c r="P391" s="5">
        <v>0</v>
      </c>
      <c r="Q391" s="5">
        <v>37158.802499999998</v>
      </c>
      <c r="R391" s="5">
        <v>36750282.914800003</v>
      </c>
      <c r="S391" s="6">
        <f t="shared" ref="S391:S404" si="93">SUM(O391:R391)</f>
        <v>172769880.52689999</v>
      </c>
    </row>
    <row r="392" spans="1:19" ht="25" customHeight="1" x14ac:dyDescent="0.25">
      <c r="A392" s="150"/>
      <c r="B392" s="148"/>
      <c r="C392" s="1">
        <v>4</v>
      </c>
      <c r="D392" s="5" t="s">
        <v>425</v>
      </c>
      <c r="E392" s="5">
        <v>128585041.75749999</v>
      </c>
      <c r="F392" s="5">
        <v>0</v>
      </c>
      <c r="G392" s="5">
        <v>35137.376600000003</v>
      </c>
      <c r="H392" s="5">
        <v>42242096.365500003</v>
      </c>
      <c r="I392" s="6">
        <f t="shared" si="90"/>
        <v>170862275.49959999</v>
      </c>
      <c r="J392" s="12"/>
      <c r="K392" s="145"/>
      <c r="L392" s="148"/>
      <c r="M392" s="13">
        <v>2</v>
      </c>
      <c r="N392" s="5" t="s">
        <v>776</v>
      </c>
      <c r="O392" s="5">
        <v>131664987.3406</v>
      </c>
      <c r="P392" s="5">
        <v>0</v>
      </c>
      <c r="Q392" s="5">
        <v>35979.008000000002</v>
      </c>
      <c r="R392" s="5">
        <v>40431224.038699999</v>
      </c>
      <c r="S392" s="6">
        <f t="shared" si="93"/>
        <v>172132190.38730001</v>
      </c>
    </row>
    <row r="393" spans="1:19" ht="25" customHeight="1" x14ac:dyDescent="0.25">
      <c r="A393" s="150"/>
      <c r="B393" s="148"/>
      <c r="C393" s="1">
        <v>5</v>
      </c>
      <c r="D393" s="5" t="s">
        <v>426</v>
      </c>
      <c r="E393" s="5">
        <v>155849303.52039999</v>
      </c>
      <c r="F393" s="5">
        <v>0</v>
      </c>
      <c r="G393" s="5">
        <v>42587.657200000001</v>
      </c>
      <c r="H393" s="5">
        <v>49520667.676799998</v>
      </c>
      <c r="I393" s="6">
        <f t="shared" si="90"/>
        <v>205412558.85439998</v>
      </c>
      <c r="J393" s="12"/>
      <c r="K393" s="145"/>
      <c r="L393" s="148"/>
      <c r="M393" s="13">
        <v>3</v>
      </c>
      <c r="N393" s="5" t="s">
        <v>777</v>
      </c>
      <c r="O393" s="5">
        <v>155386251.44890001</v>
      </c>
      <c r="P393" s="5">
        <v>0</v>
      </c>
      <c r="Q393" s="5">
        <v>42461.1227</v>
      </c>
      <c r="R393" s="5">
        <v>42470939.716200002</v>
      </c>
      <c r="S393" s="6">
        <f t="shared" si="93"/>
        <v>197899652.28780001</v>
      </c>
    </row>
    <row r="394" spans="1:19" ht="25" customHeight="1" x14ac:dyDescent="0.25">
      <c r="A394" s="150"/>
      <c r="B394" s="148"/>
      <c r="C394" s="1">
        <v>6</v>
      </c>
      <c r="D394" s="5" t="s">
        <v>427</v>
      </c>
      <c r="E394" s="5">
        <v>124165906.76639999</v>
      </c>
      <c r="F394" s="5">
        <v>0</v>
      </c>
      <c r="G394" s="5">
        <v>33929.796000000002</v>
      </c>
      <c r="H394" s="5">
        <v>40759986.559</v>
      </c>
      <c r="I394" s="6">
        <f t="shared" si="90"/>
        <v>164959823.1214</v>
      </c>
      <c r="J394" s="12"/>
      <c r="K394" s="145"/>
      <c r="L394" s="148"/>
      <c r="M394" s="13">
        <v>4</v>
      </c>
      <c r="N394" s="5" t="s">
        <v>778</v>
      </c>
      <c r="O394" s="5">
        <v>171501089.99380001</v>
      </c>
      <c r="P394" s="5">
        <v>0</v>
      </c>
      <c r="Q394" s="5">
        <v>46864.6921</v>
      </c>
      <c r="R394" s="5">
        <v>46288725.239500001</v>
      </c>
      <c r="S394" s="6">
        <f t="shared" si="93"/>
        <v>217836679.92540002</v>
      </c>
    </row>
    <row r="395" spans="1:19" ht="25" customHeight="1" x14ac:dyDescent="0.25">
      <c r="A395" s="150"/>
      <c r="B395" s="148"/>
      <c r="C395" s="1">
        <v>7</v>
      </c>
      <c r="D395" s="5" t="s">
        <v>428</v>
      </c>
      <c r="E395" s="5">
        <v>200417278.98519999</v>
      </c>
      <c r="F395" s="5">
        <v>0</v>
      </c>
      <c r="G395" s="5">
        <v>54766.381200000003</v>
      </c>
      <c r="H395" s="5">
        <v>61207129.896300003</v>
      </c>
      <c r="I395" s="6">
        <f t="shared" si="90"/>
        <v>261679175.26269996</v>
      </c>
      <c r="J395" s="12"/>
      <c r="K395" s="145"/>
      <c r="L395" s="148"/>
      <c r="M395" s="13">
        <v>5</v>
      </c>
      <c r="N395" s="5" t="s">
        <v>779</v>
      </c>
      <c r="O395" s="5">
        <v>149273421.67109999</v>
      </c>
      <c r="P395" s="5">
        <v>0</v>
      </c>
      <c r="Q395" s="5">
        <v>40790.720000000001</v>
      </c>
      <c r="R395" s="5">
        <v>41885783.495899998</v>
      </c>
      <c r="S395" s="6">
        <f t="shared" si="93"/>
        <v>191199995.88699999</v>
      </c>
    </row>
    <row r="396" spans="1:19" ht="25" customHeight="1" x14ac:dyDescent="0.25">
      <c r="A396" s="150"/>
      <c r="B396" s="148"/>
      <c r="C396" s="1">
        <v>8</v>
      </c>
      <c r="D396" s="5" t="s">
        <v>429</v>
      </c>
      <c r="E396" s="5">
        <v>136547456.09240001</v>
      </c>
      <c r="F396" s="5">
        <v>0</v>
      </c>
      <c r="G396" s="5">
        <v>37313.200100000002</v>
      </c>
      <c r="H396" s="5">
        <v>43818322.784199998</v>
      </c>
      <c r="I396" s="6">
        <f t="shared" si="90"/>
        <v>180403092.07670003</v>
      </c>
      <c r="J396" s="12"/>
      <c r="K396" s="145"/>
      <c r="L396" s="148"/>
      <c r="M396" s="13">
        <v>6</v>
      </c>
      <c r="N396" s="5" t="s">
        <v>780</v>
      </c>
      <c r="O396" s="5">
        <v>207274746.7146</v>
      </c>
      <c r="P396" s="5">
        <v>0</v>
      </c>
      <c r="Q396" s="5">
        <v>56640.264999999999</v>
      </c>
      <c r="R396" s="5">
        <v>56619693.7786</v>
      </c>
      <c r="S396" s="6">
        <f t="shared" si="93"/>
        <v>263951080.75819999</v>
      </c>
    </row>
    <row r="397" spans="1:19" ht="25" customHeight="1" x14ac:dyDescent="0.25">
      <c r="A397" s="150"/>
      <c r="B397" s="148"/>
      <c r="C397" s="1">
        <v>9</v>
      </c>
      <c r="D397" s="5" t="s">
        <v>430</v>
      </c>
      <c r="E397" s="5">
        <v>146783214.89950001</v>
      </c>
      <c r="F397" s="5">
        <v>0</v>
      </c>
      <c r="G397" s="5">
        <v>40110.241699999999</v>
      </c>
      <c r="H397" s="5">
        <v>45255312.7073</v>
      </c>
      <c r="I397" s="6">
        <f t="shared" si="90"/>
        <v>192078637.84850001</v>
      </c>
      <c r="J397" s="12"/>
      <c r="K397" s="145"/>
      <c r="L397" s="148"/>
      <c r="M397" s="13">
        <v>7</v>
      </c>
      <c r="N397" s="5" t="s">
        <v>781</v>
      </c>
      <c r="O397" s="5">
        <v>157416177.6952</v>
      </c>
      <c r="P397" s="5">
        <v>0</v>
      </c>
      <c r="Q397" s="5">
        <v>43015.824000000001</v>
      </c>
      <c r="R397" s="5">
        <v>48223023.712399997</v>
      </c>
      <c r="S397" s="6">
        <f t="shared" si="93"/>
        <v>205682217.23159999</v>
      </c>
    </row>
    <row r="398" spans="1:19" ht="25" customHeight="1" x14ac:dyDescent="0.25">
      <c r="A398" s="150"/>
      <c r="B398" s="148"/>
      <c r="C398" s="1">
        <v>10</v>
      </c>
      <c r="D398" s="5" t="s">
        <v>431</v>
      </c>
      <c r="E398" s="5">
        <v>147811242.95050001</v>
      </c>
      <c r="F398" s="5">
        <v>0</v>
      </c>
      <c r="G398" s="5">
        <v>40391.162499999999</v>
      </c>
      <c r="H398" s="5">
        <v>47110094.603299998</v>
      </c>
      <c r="I398" s="6">
        <f t="shared" si="90"/>
        <v>194961728.71630001</v>
      </c>
      <c r="J398" s="12"/>
      <c r="K398" s="145"/>
      <c r="L398" s="148"/>
      <c r="M398" s="13">
        <v>8</v>
      </c>
      <c r="N398" s="5" t="s">
        <v>390</v>
      </c>
      <c r="O398" s="5">
        <v>142819334.46669999</v>
      </c>
      <c r="P398" s="5">
        <v>0</v>
      </c>
      <c r="Q398" s="5">
        <v>39027.064700000003</v>
      </c>
      <c r="R398" s="5">
        <v>39747744.416199997</v>
      </c>
      <c r="S398" s="6">
        <f t="shared" si="93"/>
        <v>182606105.94760001</v>
      </c>
    </row>
    <row r="399" spans="1:19" ht="25" customHeight="1" x14ac:dyDescent="0.25">
      <c r="A399" s="150"/>
      <c r="B399" s="148"/>
      <c r="C399" s="1">
        <v>11</v>
      </c>
      <c r="D399" s="5" t="s">
        <v>432</v>
      </c>
      <c r="E399" s="5">
        <v>137000593.86840001</v>
      </c>
      <c r="F399" s="5">
        <v>0</v>
      </c>
      <c r="G399" s="5">
        <v>37437.025300000001</v>
      </c>
      <c r="H399" s="5">
        <v>39134186.008900002</v>
      </c>
      <c r="I399" s="6">
        <f t="shared" si="90"/>
        <v>176172216.90259999</v>
      </c>
      <c r="J399" s="12"/>
      <c r="K399" s="145"/>
      <c r="L399" s="148"/>
      <c r="M399" s="13">
        <v>9</v>
      </c>
      <c r="N399" s="5" t="s">
        <v>782</v>
      </c>
      <c r="O399" s="5">
        <v>154391739.3452</v>
      </c>
      <c r="P399" s="5">
        <v>0</v>
      </c>
      <c r="Q399" s="5">
        <v>42189.3606</v>
      </c>
      <c r="R399" s="5">
        <v>42406518.091200002</v>
      </c>
      <c r="S399" s="6">
        <f t="shared" si="93"/>
        <v>196840446.79699999</v>
      </c>
    </row>
    <row r="400" spans="1:19" ht="25" customHeight="1" x14ac:dyDescent="0.25">
      <c r="A400" s="150"/>
      <c r="B400" s="148"/>
      <c r="C400" s="1">
        <v>12</v>
      </c>
      <c r="D400" s="5" t="s">
        <v>433</v>
      </c>
      <c r="E400" s="5">
        <v>134217277.59190001</v>
      </c>
      <c r="F400" s="5">
        <v>0</v>
      </c>
      <c r="G400" s="5">
        <v>36676.451399999998</v>
      </c>
      <c r="H400" s="5">
        <v>43064400.053199999</v>
      </c>
      <c r="I400" s="6">
        <f t="shared" si="90"/>
        <v>177318354.09650001</v>
      </c>
      <c r="J400" s="12"/>
      <c r="K400" s="145"/>
      <c r="L400" s="148"/>
      <c r="M400" s="13">
        <v>10</v>
      </c>
      <c r="N400" s="5" t="s">
        <v>783</v>
      </c>
      <c r="O400" s="5">
        <v>203784504.79080001</v>
      </c>
      <c r="P400" s="5">
        <v>0</v>
      </c>
      <c r="Q400" s="5">
        <v>55686.515299999999</v>
      </c>
      <c r="R400" s="5">
        <v>49091849.546800002</v>
      </c>
      <c r="S400" s="6">
        <f t="shared" si="93"/>
        <v>252932040.85290003</v>
      </c>
    </row>
    <row r="401" spans="1:19" ht="25" customHeight="1" x14ac:dyDescent="0.25">
      <c r="A401" s="150"/>
      <c r="B401" s="148"/>
      <c r="C401" s="1">
        <v>13</v>
      </c>
      <c r="D401" s="5" t="s">
        <v>434</v>
      </c>
      <c r="E401" s="5">
        <v>140238079.00040001</v>
      </c>
      <c r="F401" s="5">
        <v>0</v>
      </c>
      <c r="G401" s="5">
        <v>38321.706299999998</v>
      </c>
      <c r="H401" s="5">
        <v>44072957.299599998</v>
      </c>
      <c r="I401" s="6">
        <f t="shared" si="90"/>
        <v>184349358.0063</v>
      </c>
      <c r="J401" s="12"/>
      <c r="K401" s="145"/>
      <c r="L401" s="148"/>
      <c r="M401" s="13">
        <v>11</v>
      </c>
      <c r="N401" s="5" t="s">
        <v>784</v>
      </c>
      <c r="O401" s="5">
        <v>127238962.4154</v>
      </c>
      <c r="P401" s="5">
        <v>0</v>
      </c>
      <c r="Q401" s="5">
        <v>34769.544600000001</v>
      </c>
      <c r="R401" s="5">
        <v>36203317.747500002</v>
      </c>
      <c r="S401" s="6">
        <f t="shared" si="93"/>
        <v>163477049.70749998</v>
      </c>
    </row>
    <row r="402" spans="1:19" ht="25" customHeight="1" x14ac:dyDescent="0.25">
      <c r="A402" s="150"/>
      <c r="B402" s="148"/>
      <c r="C402" s="1">
        <v>14</v>
      </c>
      <c r="D402" s="5" t="s">
        <v>435</v>
      </c>
      <c r="E402" s="5">
        <v>125092995.7684</v>
      </c>
      <c r="F402" s="5">
        <v>0</v>
      </c>
      <c r="G402" s="5">
        <v>34183.133999999998</v>
      </c>
      <c r="H402" s="5">
        <v>40067845.898599997</v>
      </c>
      <c r="I402" s="6">
        <f t="shared" si="90"/>
        <v>165195024.801</v>
      </c>
      <c r="J402" s="12"/>
      <c r="K402" s="145"/>
      <c r="L402" s="148"/>
      <c r="M402" s="13">
        <v>12</v>
      </c>
      <c r="N402" s="5" t="s">
        <v>785</v>
      </c>
      <c r="O402" s="5">
        <v>146963104.6735</v>
      </c>
      <c r="P402" s="5">
        <v>0</v>
      </c>
      <c r="Q402" s="5">
        <v>40159.398699999998</v>
      </c>
      <c r="R402" s="5">
        <v>42763352.854199998</v>
      </c>
      <c r="S402" s="6">
        <f t="shared" si="93"/>
        <v>189766616.92640001</v>
      </c>
    </row>
    <row r="403" spans="1:19" ht="25" customHeight="1" x14ac:dyDescent="0.25">
      <c r="A403" s="150"/>
      <c r="B403" s="148"/>
      <c r="C403" s="1">
        <v>15</v>
      </c>
      <c r="D403" s="5" t="s">
        <v>436</v>
      </c>
      <c r="E403" s="5">
        <v>124440230.25849999</v>
      </c>
      <c r="F403" s="5">
        <v>0</v>
      </c>
      <c r="G403" s="5">
        <v>34004.758099999999</v>
      </c>
      <c r="H403" s="5">
        <v>36272991.5044</v>
      </c>
      <c r="I403" s="6">
        <f t="shared" si="90"/>
        <v>160747226.521</v>
      </c>
      <c r="J403" s="12"/>
      <c r="K403" s="145"/>
      <c r="L403" s="148"/>
      <c r="M403" s="13">
        <v>13</v>
      </c>
      <c r="N403" s="5" t="s">
        <v>786</v>
      </c>
      <c r="O403" s="5">
        <v>155702578.1261</v>
      </c>
      <c r="P403" s="5">
        <v>0</v>
      </c>
      <c r="Q403" s="5">
        <v>42547.562700000002</v>
      </c>
      <c r="R403" s="5">
        <v>46956120.077200003</v>
      </c>
      <c r="S403" s="6">
        <f t="shared" si="93"/>
        <v>202701245.766</v>
      </c>
    </row>
    <row r="404" spans="1:19" ht="25" customHeight="1" x14ac:dyDescent="0.25">
      <c r="A404" s="150"/>
      <c r="B404" s="148"/>
      <c r="C404" s="1">
        <v>16</v>
      </c>
      <c r="D404" s="5" t="s">
        <v>437</v>
      </c>
      <c r="E404" s="5">
        <v>134491375.13909999</v>
      </c>
      <c r="F404" s="5">
        <v>0</v>
      </c>
      <c r="G404" s="5">
        <v>36751.351799999997</v>
      </c>
      <c r="H404" s="5">
        <v>43244879.586599998</v>
      </c>
      <c r="I404" s="6">
        <f t="shared" si="90"/>
        <v>177773006.07749999</v>
      </c>
      <c r="J404" s="12"/>
      <c r="K404" s="146"/>
      <c r="L404" s="149"/>
      <c r="M404" s="13">
        <v>14</v>
      </c>
      <c r="N404" s="5" t="s">
        <v>787</v>
      </c>
      <c r="O404" s="5">
        <v>171959015.55489999</v>
      </c>
      <c r="P404" s="5">
        <v>0</v>
      </c>
      <c r="Q404" s="5">
        <v>46989.825700000001</v>
      </c>
      <c r="R404" s="5">
        <v>49251625.075199999</v>
      </c>
      <c r="S404" s="6">
        <f t="shared" si="93"/>
        <v>221257630.4558</v>
      </c>
    </row>
    <row r="405" spans="1:19" ht="25" customHeight="1" x14ac:dyDescent="0.3">
      <c r="A405" s="150"/>
      <c r="B405" s="148"/>
      <c r="C405" s="1">
        <v>17</v>
      </c>
      <c r="D405" s="5" t="s">
        <v>438</v>
      </c>
      <c r="E405" s="5">
        <v>153579827.13069999</v>
      </c>
      <c r="F405" s="5">
        <v>0</v>
      </c>
      <c r="G405" s="5">
        <v>41967.495999999999</v>
      </c>
      <c r="H405" s="5">
        <v>49930623.472599998</v>
      </c>
      <c r="I405" s="6">
        <f t="shared" si="90"/>
        <v>203552418.09929997</v>
      </c>
      <c r="J405" s="12"/>
      <c r="K405" s="19"/>
      <c r="L405" s="127" t="s">
        <v>850</v>
      </c>
      <c r="M405" s="128"/>
      <c r="N405" s="129"/>
      <c r="O405" s="15">
        <f>SUM(O391:O404)</f>
        <v>2211358353.0464005</v>
      </c>
      <c r="P405" s="15">
        <f t="shared" ref="P405:S405" si="94">SUM(P391:P404)</f>
        <v>0</v>
      </c>
      <c r="Q405" s="15">
        <f t="shared" ref="Q405" si="95">SUM(Q391:Q404)</f>
        <v>604279.70660000015</v>
      </c>
      <c r="R405" s="15">
        <f t="shared" si="94"/>
        <v>619090200.70440006</v>
      </c>
      <c r="S405" s="15">
        <f t="shared" si="94"/>
        <v>2831052833.4573998</v>
      </c>
    </row>
    <row r="406" spans="1:19" ht="25" customHeight="1" x14ac:dyDescent="0.25">
      <c r="A406" s="150"/>
      <c r="B406" s="148"/>
      <c r="C406" s="1">
        <v>18</v>
      </c>
      <c r="D406" s="5" t="s">
        <v>439</v>
      </c>
      <c r="E406" s="5">
        <v>184644675.3161</v>
      </c>
      <c r="F406" s="5">
        <v>0</v>
      </c>
      <c r="G406" s="5">
        <v>50456.331599999998</v>
      </c>
      <c r="H406" s="5">
        <v>56528684.6602</v>
      </c>
      <c r="I406" s="6">
        <f t="shared" si="90"/>
        <v>241223816.30790001</v>
      </c>
      <c r="J406" s="12"/>
      <c r="K406" s="144">
        <v>37</v>
      </c>
      <c r="L406" s="147" t="s">
        <v>63</v>
      </c>
      <c r="M406" s="13">
        <v>1</v>
      </c>
      <c r="N406" s="5" t="s">
        <v>788</v>
      </c>
      <c r="O406" s="5">
        <v>113591097.89489999</v>
      </c>
      <c r="P406" s="5">
        <v>0</v>
      </c>
      <c r="Q406" s="5">
        <v>31040.104899999998</v>
      </c>
      <c r="R406" s="5">
        <v>305266779.67250001</v>
      </c>
      <c r="S406" s="6">
        <f t="shared" ref="S406:S411" si="96">SUM(O406:R406)</f>
        <v>418888917.67229998</v>
      </c>
    </row>
    <row r="407" spans="1:19" ht="25" customHeight="1" x14ac:dyDescent="0.25">
      <c r="A407" s="150"/>
      <c r="B407" s="148"/>
      <c r="C407" s="1">
        <v>19</v>
      </c>
      <c r="D407" s="5" t="s">
        <v>440</v>
      </c>
      <c r="E407" s="5">
        <v>126947775.5693</v>
      </c>
      <c r="F407" s="5">
        <v>0</v>
      </c>
      <c r="G407" s="5">
        <v>34689.974399999999</v>
      </c>
      <c r="H407" s="5">
        <v>41840224.2051</v>
      </c>
      <c r="I407" s="6">
        <f t="shared" si="90"/>
        <v>168822689.74879998</v>
      </c>
      <c r="J407" s="12"/>
      <c r="K407" s="145"/>
      <c r="L407" s="148"/>
      <c r="M407" s="13">
        <v>2</v>
      </c>
      <c r="N407" s="5" t="s">
        <v>789</v>
      </c>
      <c r="O407" s="5">
        <v>289971186.86360002</v>
      </c>
      <c r="P407" s="5">
        <v>0</v>
      </c>
      <c r="Q407" s="5">
        <v>79238.040999999997</v>
      </c>
      <c r="R407" s="5">
        <v>364666899.89490002</v>
      </c>
      <c r="S407" s="6">
        <f t="shared" si="96"/>
        <v>654717324.79949999</v>
      </c>
    </row>
    <row r="408" spans="1:19" ht="25" customHeight="1" x14ac:dyDescent="0.25">
      <c r="A408" s="150"/>
      <c r="B408" s="148"/>
      <c r="C408" s="1">
        <v>20</v>
      </c>
      <c r="D408" s="5" t="s">
        <v>441</v>
      </c>
      <c r="E408" s="5">
        <v>122322636.69230001</v>
      </c>
      <c r="F408" s="5">
        <v>0</v>
      </c>
      <c r="G408" s="5">
        <v>33426.100700000003</v>
      </c>
      <c r="H408" s="5">
        <v>39352526.651000001</v>
      </c>
      <c r="I408" s="6">
        <f t="shared" si="90"/>
        <v>161708589.44400001</v>
      </c>
      <c r="J408" s="12"/>
      <c r="K408" s="145"/>
      <c r="L408" s="148"/>
      <c r="M408" s="13">
        <v>3</v>
      </c>
      <c r="N408" s="5" t="s">
        <v>790</v>
      </c>
      <c r="O408" s="5">
        <v>163332839.87310001</v>
      </c>
      <c r="P408" s="5">
        <v>0</v>
      </c>
      <c r="Q408" s="5">
        <v>44632.621599999999</v>
      </c>
      <c r="R408" s="5">
        <v>319188119.62440002</v>
      </c>
      <c r="S408" s="6">
        <f t="shared" si="96"/>
        <v>482565592.11910003</v>
      </c>
    </row>
    <row r="409" spans="1:19" ht="25" customHeight="1" x14ac:dyDescent="0.25">
      <c r="A409" s="150"/>
      <c r="B409" s="148"/>
      <c r="C409" s="1">
        <v>21</v>
      </c>
      <c r="D409" s="5" t="s">
        <v>442</v>
      </c>
      <c r="E409" s="5">
        <v>178225345.6112</v>
      </c>
      <c r="F409" s="5">
        <v>0</v>
      </c>
      <c r="G409" s="5">
        <v>48702.174099999997</v>
      </c>
      <c r="H409" s="5">
        <v>56814581.398199998</v>
      </c>
      <c r="I409" s="6">
        <f t="shared" si="90"/>
        <v>235088629.18350002</v>
      </c>
      <c r="J409" s="12"/>
      <c r="K409" s="145"/>
      <c r="L409" s="148"/>
      <c r="M409" s="13">
        <v>4</v>
      </c>
      <c r="N409" s="5" t="s">
        <v>791</v>
      </c>
      <c r="O409" s="5">
        <v>139978409.16940001</v>
      </c>
      <c r="P409" s="5">
        <v>0</v>
      </c>
      <c r="Q409" s="5">
        <v>38250.748399999997</v>
      </c>
      <c r="R409" s="5">
        <v>313459791.61790001</v>
      </c>
      <c r="S409" s="6">
        <f t="shared" si="96"/>
        <v>453476451.53570002</v>
      </c>
    </row>
    <row r="410" spans="1:19" ht="25" customHeight="1" x14ac:dyDescent="0.25">
      <c r="A410" s="150"/>
      <c r="B410" s="148"/>
      <c r="C410" s="1">
        <v>22</v>
      </c>
      <c r="D410" s="5" t="s">
        <v>443</v>
      </c>
      <c r="E410" s="5">
        <v>118615891.92110001</v>
      </c>
      <c r="F410" s="5">
        <v>0</v>
      </c>
      <c r="G410" s="5">
        <v>32413.1891</v>
      </c>
      <c r="H410" s="5">
        <v>38327967.105899997</v>
      </c>
      <c r="I410" s="6">
        <f t="shared" si="90"/>
        <v>156976272.21610001</v>
      </c>
      <c r="J410" s="12"/>
      <c r="K410" s="145"/>
      <c r="L410" s="148"/>
      <c r="M410" s="13">
        <v>5</v>
      </c>
      <c r="N410" s="5" t="s">
        <v>792</v>
      </c>
      <c r="O410" s="5">
        <v>133003290.29090001</v>
      </c>
      <c r="P410" s="5">
        <v>0</v>
      </c>
      <c r="Q410" s="5">
        <v>36344.715100000001</v>
      </c>
      <c r="R410" s="5">
        <v>308477385.19319999</v>
      </c>
      <c r="S410" s="6">
        <f t="shared" si="96"/>
        <v>441517020.19920003</v>
      </c>
    </row>
    <row r="411" spans="1:19" ht="25" customHeight="1" x14ac:dyDescent="0.25">
      <c r="A411" s="150"/>
      <c r="B411" s="148"/>
      <c r="C411" s="1">
        <v>23</v>
      </c>
      <c r="D411" s="5" t="s">
        <v>444</v>
      </c>
      <c r="E411" s="5">
        <v>119707732.99250001</v>
      </c>
      <c r="F411" s="5">
        <v>0</v>
      </c>
      <c r="G411" s="5">
        <v>32711.547500000001</v>
      </c>
      <c r="H411" s="5">
        <v>37942674.646700002</v>
      </c>
      <c r="I411" s="6">
        <f t="shared" si="90"/>
        <v>157683119.18670002</v>
      </c>
      <c r="J411" s="12"/>
      <c r="K411" s="146"/>
      <c r="L411" s="149"/>
      <c r="M411" s="13">
        <v>6</v>
      </c>
      <c r="N411" s="5" t="s">
        <v>793</v>
      </c>
      <c r="O411" s="5">
        <v>136812232.0548</v>
      </c>
      <c r="P411" s="5">
        <v>0</v>
      </c>
      <c r="Q411" s="5">
        <v>37385.553200000002</v>
      </c>
      <c r="R411" s="5">
        <v>307526320.74150002</v>
      </c>
      <c r="S411" s="6">
        <f t="shared" si="96"/>
        <v>444375938.34950006</v>
      </c>
    </row>
    <row r="412" spans="1:19" ht="25" customHeight="1" x14ac:dyDescent="0.3">
      <c r="A412" s="150"/>
      <c r="B412" s="148"/>
      <c r="C412" s="1">
        <v>24</v>
      </c>
      <c r="D412" s="5" t="s">
        <v>445</v>
      </c>
      <c r="E412" s="5">
        <v>154437378.96489999</v>
      </c>
      <c r="F412" s="5">
        <v>0</v>
      </c>
      <c r="G412" s="5">
        <v>42201.832199999997</v>
      </c>
      <c r="H412" s="5">
        <v>48504604.197499998</v>
      </c>
      <c r="I412" s="6">
        <f t="shared" si="90"/>
        <v>202984184.99459997</v>
      </c>
      <c r="J412" s="12"/>
      <c r="K412" s="19"/>
      <c r="L412" s="127"/>
      <c r="M412" s="128"/>
      <c r="N412" s="129"/>
      <c r="O412" s="20">
        <f>SUM(O406:O411)</f>
        <v>976689056.14670002</v>
      </c>
      <c r="P412" s="20">
        <f t="shared" ref="P412:S412" si="97">SUM(P406:P411)</f>
        <v>0</v>
      </c>
      <c r="Q412" s="20">
        <f t="shared" ref="Q412" si="98">SUM(Q406:Q411)</f>
        <v>266891.78419999999</v>
      </c>
      <c r="R412" s="20">
        <f t="shared" si="97"/>
        <v>1918585296.7444</v>
      </c>
      <c r="S412" s="20">
        <f t="shared" si="97"/>
        <v>2895541244.6753001</v>
      </c>
    </row>
    <row r="413" spans="1:19" ht="25" customHeight="1" x14ac:dyDescent="0.3">
      <c r="A413" s="150"/>
      <c r="B413" s="148"/>
      <c r="C413" s="1">
        <v>25</v>
      </c>
      <c r="D413" s="5" t="s">
        <v>446</v>
      </c>
      <c r="E413" s="5">
        <v>157800756.884</v>
      </c>
      <c r="F413" s="5">
        <v>0</v>
      </c>
      <c r="G413" s="5">
        <v>43120.914799999999</v>
      </c>
      <c r="H413" s="5">
        <v>51078004.784199998</v>
      </c>
      <c r="I413" s="6">
        <f t="shared" si="90"/>
        <v>208921882.583</v>
      </c>
      <c r="J413" s="12"/>
      <c r="K413" s="127"/>
      <c r="L413" s="128"/>
      <c r="M413" s="128"/>
      <c r="N413" s="129"/>
      <c r="O413" s="15">
        <f>O412+O405+O390+E388+O372+E364+O355+E336+O331+E308+O307+E296+O289+E278+E261+O255+E242+E228+O224+O205+E202+O184+E183+O158+E155+O144+E131+E122+O123+O106+E101+O84+E79+O62+E47+O27+E25</f>
        <v>107492636355.981</v>
      </c>
      <c r="P413" s="15">
        <f t="shared" ref="P413:S413" si="99">P412+P405+P390+F388+P372+F364+P355+F336+P331+F308+P307+F296+P289+F278+F261+P255+F242+F228+P224+P205+F202+P184+F183+P158+F155+P144+F131+F122+P123+P106+F101+P84+F79+P62+F47+P27+F25</f>
        <v>-810791346.56060004</v>
      </c>
      <c r="Q413" s="15">
        <f t="shared" si="99"/>
        <v>29373628.513199996</v>
      </c>
      <c r="R413" s="15">
        <f t="shared" si="99"/>
        <v>38486227226.762192</v>
      </c>
      <c r="S413" s="15">
        <f t="shared" si="99"/>
        <v>145197445864.69583</v>
      </c>
    </row>
    <row r="414" spans="1:19" x14ac:dyDescent="0.25">
      <c r="E414" s="31">
        <f>SUM(E389:E413)</f>
        <v>3527352484.3699002</v>
      </c>
      <c r="F414" s="31">
        <f t="shared" ref="F414:I414" si="100">SUM(F389:F413)</f>
        <v>0</v>
      </c>
      <c r="G414" s="31">
        <f t="shared" ref="G414" si="101">SUM(G389:G413)</f>
        <v>963890.59799999988</v>
      </c>
      <c r="H414" s="31">
        <f t="shared" si="100"/>
        <v>1119563800.3397002</v>
      </c>
      <c r="I414" s="31">
        <f t="shared" si="100"/>
        <v>4647880175.3076</v>
      </c>
    </row>
  </sheetData>
  <mergeCells count="116">
    <mergeCell ref="A1:S1"/>
    <mergeCell ref="B4:S4"/>
    <mergeCell ref="B8:B24"/>
    <mergeCell ref="L8:L26"/>
    <mergeCell ref="K8:K26"/>
    <mergeCell ref="A8:A24"/>
    <mergeCell ref="B25:D25"/>
    <mergeCell ref="A26:A46"/>
    <mergeCell ref="B26:B46"/>
    <mergeCell ref="L27:N27"/>
    <mergeCell ref="L106:N106"/>
    <mergeCell ref="K107:K122"/>
    <mergeCell ref="L107:L122"/>
    <mergeCell ref="B48:B78"/>
    <mergeCell ref="A80:A100"/>
    <mergeCell ref="K85:K105"/>
    <mergeCell ref="A123:A130"/>
    <mergeCell ref="B123:B130"/>
    <mergeCell ref="L123:N123"/>
    <mergeCell ref="K28:K61"/>
    <mergeCell ref="L28:L61"/>
    <mergeCell ref="L62:N62"/>
    <mergeCell ref="K63:K83"/>
    <mergeCell ref="L63:L83"/>
    <mergeCell ref="L84:N84"/>
    <mergeCell ref="L85:L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K406:K411"/>
    <mergeCell ref="L406:L411"/>
    <mergeCell ref="B388:D388"/>
    <mergeCell ref="A389:A413"/>
    <mergeCell ref="B389:B413"/>
    <mergeCell ref="L412:N412"/>
    <mergeCell ref="K413:N413"/>
    <mergeCell ref="L390:N390"/>
    <mergeCell ref="K391:K404"/>
    <mergeCell ref="L391:L404"/>
    <mergeCell ref="L405:N405"/>
    <mergeCell ref="K356:K371"/>
    <mergeCell ref="L356:L371"/>
    <mergeCell ref="L372:N372"/>
    <mergeCell ref="K373:K389"/>
    <mergeCell ref="L373:L389"/>
    <mergeCell ref="K308:K330"/>
    <mergeCell ref="L308:L330"/>
    <mergeCell ref="L331:N331"/>
    <mergeCell ref="K332:K354"/>
    <mergeCell ref="L332:L354"/>
    <mergeCell ref="L355:N355"/>
    <mergeCell ref="K256:K288"/>
    <mergeCell ref="L256:L288"/>
    <mergeCell ref="L289:N289"/>
    <mergeCell ref="K290:K306"/>
    <mergeCell ref="L290:L306"/>
    <mergeCell ref="L307:N307"/>
    <mergeCell ref="K206:K223"/>
    <mergeCell ref="L206:L223"/>
    <mergeCell ref="L224:N224"/>
    <mergeCell ref="K225:K254"/>
    <mergeCell ref="L225:L254"/>
    <mergeCell ref="L255:N255"/>
    <mergeCell ref="K159:K183"/>
    <mergeCell ref="L159:L183"/>
    <mergeCell ref="L184:N184"/>
    <mergeCell ref="K185:K204"/>
    <mergeCell ref="L185:L204"/>
    <mergeCell ref="L205:N205"/>
    <mergeCell ref="K124:K143"/>
    <mergeCell ref="L124:L143"/>
    <mergeCell ref="L144:N144"/>
    <mergeCell ref="K145:K157"/>
    <mergeCell ref="L145:L157"/>
    <mergeCell ref="L158:N158"/>
  </mergeCells>
  <phoneticPr fontId="3" type="noConversion"/>
  <pageMargins left="0.24" right="0.2" top="0.17" bottom="0.44" header="0.17" footer="0.17"/>
  <pageSetup scale="44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MONTHENTRY</vt:lpstr>
      <vt:lpstr>FG</vt:lpstr>
      <vt:lpstr>SG Details</vt:lpstr>
      <vt:lpstr>sumsum</vt:lpstr>
      <vt:lpstr>LGC Details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Emuesiri Ojo</cp:lastModifiedBy>
  <cp:lastPrinted>2018-10-22T10:57:45Z</cp:lastPrinted>
  <dcterms:created xsi:type="dcterms:W3CDTF">2003-11-12T08:54:16Z</dcterms:created>
  <dcterms:modified xsi:type="dcterms:W3CDTF">2019-01-24T12:42:55Z</dcterms:modified>
</cp:coreProperties>
</file>